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justice.govt.nz\Private\Wellington Justice Centre\JUST15\ELLISMA\Documents\Te Tari Whakatau\"/>
    </mc:Choice>
  </mc:AlternateContent>
  <xr:revisionPtr revIDLastSave="0" documentId="8_{FFAE391C-D102-419F-B8EF-9C94A8691252}" xr6:coauthVersionLast="47" xr6:coauthVersionMax="47" xr10:uidLastSave="{00000000-0000-0000-0000-000000000000}"/>
  <bookViews>
    <workbookView xWindow="61335" yWindow="1305" windowWidth="21600" windowHeight="12195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expenses'!$A$1:$E$18</definedName>
    <definedName name="_xlnm.Print_Area" localSheetId="4">'Gifts and benefits'!$A$1:$F$23</definedName>
    <definedName name="_xlnm.Print_Area" localSheetId="2">Hospitality!$A$1:$E$18</definedName>
    <definedName name="_xlnm.Print_Area" localSheetId="0">'Summary and sign-off'!$A$1:$F$20</definedName>
    <definedName name="_xlnm.Print_Area" localSheetId="1">Travel!$A$1:$E$30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E57" i="13" l="1"/>
  <c r="C57" i="13"/>
  <c r="C14" i="4"/>
  <c r="C13" i="4"/>
  <c r="B57" i="13" l="1"/>
  <c r="B56" i="13"/>
  <c r="D56" i="13"/>
  <c r="B55" i="13"/>
  <c r="D55" i="13"/>
  <c r="D54" i="13"/>
  <c r="B54" i="13"/>
  <c r="D53" i="13"/>
  <c r="B53" i="13"/>
  <c r="D52" i="13"/>
  <c r="B52" i="13"/>
  <c r="B2" i="4"/>
  <c r="B3" i="4"/>
  <c r="B2" i="3"/>
  <c r="B3" i="3"/>
  <c r="B2" i="2"/>
  <c r="B3" i="2"/>
  <c r="B2" i="1"/>
  <c r="B3" i="1"/>
  <c r="F55" i="13" l="1"/>
  <c r="D11" i="2" s="1"/>
  <c r="F57" i="13"/>
  <c r="F56" i="13"/>
  <c r="F54" i="13"/>
  <c r="F53" i="13"/>
  <c r="F52" i="13"/>
  <c r="C11" i="13"/>
  <c r="C10" i="13"/>
  <c r="C13" i="13" l="1"/>
  <c r="C14" i="13"/>
  <c r="B5" i="4" l="1"/>
  <c r="B4" i="4"/>
  <c r="B5" i="3"/>
  <c r="B4" i="3"/>
  <c r="B5" i="2"/>
  <c r="B4" i="2"/>
  <c r="B5" i="1"/>
  <c r="B4" i="1"/>
  <c r="C12" i="13" l="1"/>
  <c r="F11" i="13" l="1"/>
  <c r="C12" i="4"/>
  <c r="F10" i="13" s="1"/>
  <c r="B20" i="1" l="1"/>
  <c r="B14" i="13" s="1"/>
  <c r="B16" i="1"/>
  <c r="B13" i="13" s="1"/>
  <c r="B12" i="1"/>
  <c r="B12" i="13" s="1"/>
  <c r="B12" i="3" l="1"/>
  <c r="B11" i="2"/>
  <c r="B11" i="13" s="1"/>
  <c r="B10" i="13" l="1"/>
  <c r="B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10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14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1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sharedStrings.xml><?xml version="1.0" encoding="utf-8"?>
<sst xmlns="http://schemas.openxmlformats.org/spreadsheetml/2006/main" count="155" uniqueCount="109">
  <si>
    <t>Hospitality</t>
  </si>
  <si>
    <t>Gifts and benefits</t>
  </si>
  <si>
    <t>Secretary or Chief Executive Expenses, Gifts and Benefits Disclosure - summary &amp; sign-off*</t>
  </si>
  <si>
    <t>Organisation Name*</t>
  </si>
  <si>
    <t>Secretary or Chief Executive**</t>
  </si>
  <si>
    <t>Disclosure period start***</t>
  </si>
  <si>
    <t>Disclosure period end***</t>
  </si>
  <si>
    <t>Agency totals check</t>
  </si>
  <si>
    <t>Secretary or Chief Executive approval****</t>
  </si>
  <si>
    <t>This disclosure has not yet been approved by the Departmental Secretary or Chief Executive</t>
  </si>
  <si>
    <t>Other sign-off****</t>
  </si>
  <si>
    <t>Type here who else has approved this disclosure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</si>
  <si>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</si>
  <si>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</si>
  <si>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</si>
  <si>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Count</t>
  </si>
  <si>
    <t>Travel expenses</t>
  </si>
  <si>
    <t>Number offered</t>
  </si>
  <si>
    <t>Number accepted</t>
  </si>
  <si>
    <t>International Travel</t>
  </si>
  <si>
    <t>Domestic Travel</t>
  </si>
  <si>
    <t>Local Travel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</si>
  <si>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</si>
  <si>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</si>
  <si>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include GST (where applicable)</t>
  </si>
  <si>
    <t>Figures exclude GST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</si>
  <si>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</si>
  <si>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</si>
  <si>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</si>
  <si>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Data and totals checked on all sheets</t>
  </si>
  <si>
    <t>Not yet indicated</t>
  </si>
  <si>
    <t>GST inclusion inconsistent</t>
  </si>
  <si>
    <t>This disclosure has been approved by the Departmental Secretary or Chief Executive</t>
  </si>
  <si>
    <t>Cultural item - not appropriate to value</t>
  </si>
  <si>
    <t>Under $100</t>
  </si>
  <si>
    <t>$100 - $500</t>
  </si>
  <si>
    <t>$500 - $1,000</t>
  </si>
  <si>
    <t>Over $1,000</t>
  </si>
  <si>
    <t>Estimate not possible</t>
  </si>
  <si>
    <t>Accepted</t>
  </si>
  <si>
    <t>Declined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</si>
  <si>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</si>
  <si>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</si>
  <si>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</si>
  <si>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</si>
  <si>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</si>
  <si>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</si>
  <si>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</si>
  <si>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</si>
  <si>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</si>
  <si>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</si>
  <si>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</si>
  <si>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>Public Service Secretary or Chief Executive Expense Disclosure</t>
  </si>
  <si>
    <t xml:space="preserve">Organisation Name </t>
  </si>
  <si>
    <t>Public Service Secretary or Chief Executive</t>
  </si>
  <si>
    <t>Disclosure period start</t>
  </si>
  <si>
    <t>Disclosure period end</t>
  </si>
  <si>
    <t>GST on costs</t>
  </si>
  <si>
    <t>International, domestic and local travel expenses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</si>
  <si>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</si>
  <si>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Date(s)*</t>
  </si>
  <si>
    <t>Cost in NZ$**</t>
  </si>
  <si>
    <r>
      <t xml:space="preserve">Purpose of travel
</t>
    </r>
    <r>
      <rPr>
        <sz val="10"/>
        <color theme="0"/>
        <rFont val="Arial"/>
        <family val="2"/>
      </rPr>
      <t>(e.g. attending XYZ conference for 3 days)***</t>
    </r>
  </si>
  <si>
    <r>
      <t xml:space="preserve">Type of expense
</t>
    </r>
    <r>
      <rPr>
        <sz val="10"/>
        <color theme="0"/>
        <rFont val="Arial"/>
        <family val="2"/>
      </rPr>
      <t>(e.g. hotel, airfares, taxis, meals &amp; for how many people)</t>
    </r>
  </si>
  <si>
    <t>Location(s)</t>
  </si>
  <si>
    <t>Subtotal - international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</si>
  <si>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</si>
  <si>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r>
      <t xml:space="preserve">Purpose of travel
</t>
    </r>
    <r>
      <rPr>
        <sz val="10"/>
        <color theme="0"/>
        <rFont val="Arial"/>
        <family val="2"/>
      </rPr>
      <t>(e.g. visiting district office for two days...)***</t>
    </r>
  </si>
  <si>
    <t>Subtotal - domestic travel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</si>
  <si>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</si>
  <si>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r>
      <t>Purpose of travel</t>
    </r>
    <r>
      <rPr>
        <sz val="10"/>
        <color theme="0"/>
        <rFont val="Arial"/>
        <family val="2"/>
      </rPr>
      <t xml:space="preserve">
(e.g. meeting with Minister)***</t>
    </r>
  </si>
  <si>
    <r>
      <t xml:space="preserve">Type of expense
</t>
    </r>
    <r>
      <rPr>
        <sz val="10"/>
        <color theme="0"/>
        <rFont val="Arial"/>
        <family val="2"/>
      </rPr>
      <t>(e.g. taxi, parking, bus)</t>
    </r>
  </si>
  <si>
    <t>Subtotal - local travel</t>
  </si>
  <si>
    <t>Total travel expenses</t>
  </si>
  <si>
    <t>Hospitality Offered to Third Parties*</t>
  </si>
  <si>
    <t>Date(s)**</t>
  </si>
  <si>
    <r>
      <t xml:space="preserve">Purpose of hospitality
</t>
    </r>
    <r>
      <rPr>
        <sz val="10"/>
        <color theme="0"/>
        <rFont val="Arial"/>
        <family val="2"/>
      </rPr>
      <t xml:space="preserve">(e.g. hosting delegation from China, building relationships, team building) </t>
    </r>
  </si>
  <si>
    <r>
      <t xml:space="preserve">Type of expense
</t>
    </r>
    <r>
      <rPr>
        <sz val="10"/>
        <color theme="0"/>
        <rFont val="Arial"/>
        <family val="2"/>
      </rPr>
      <t>(what and for how many e.g. dinner for 5)</t>
    </r>
  </si>
  <si>
    <t xml:space="preserve">Total hospitality expenses </t>
  </si>
  <si>
    <t>Public Service secretary or Chief Executive</t>
  </si>
  <si>
    <t>All Other Expenses</t>
  </si>
  <si>
    <r>
      <t xml:space="preserve">Purpose of expense
</t>
    </r>
    <r>
      <rPr>
        <sz val="10"/>
        <color theme="0"/>
        <rFont val="Arial"/>
        <family val="2"/>
      </rPr>
      <t>(e.g. subscription part of employment agreement, development as agreed with PSC)</t>
    </r>
  </si>
  <si>
    <r>
      <t xml:space="preserve">Type of expense
</t>
    </r>
    <r>
      <rPr>
        <sz val="10"/>
        <color theme="0"/>
        <rFont val="Arial"/>
        <family val="2"/>
      </rPr>
      <t>(e.g. phone and data costs, membership fees)</t>
    </r>
  </si>
  <si>
    <t xml:space="preserve">Total other expenses </t>
  </si>
  <si>
    <t>Public Service Secretary or Chief Executive Gifts and Benefits Disclosure</t>
  </si>
  <si>
    <t>GST on values</t>
  </si>
  <si>
    <t>Gifts and Benefits over $50 annual value</t>
  </si>
  <si>
    <r>
      <t xml:space="preserve">Description
</t>
    </r>
    <r>
      <rPr>
        <sz val="10"/>
        <color theme="0"/>
        <rFont val="Arial"/>
        <family val="2"/>
      </rPr>
      <t>(e.g. event tickets, etc.)</t>
    </r>
  </si>
  <si>
    <r>
      <t xml:space="preserve">Was the gift accepted?
</t>
    </r>
    <r>
      <rPr>
        <sz val="10"/>
        <color theme="0"/>
        <rFont val="Arial"/>
        <family val="2"/>
      </rPr>
      <t>(drop-down list in cell)</t>
    </r>
  </si>
  <si>
    <r>
      <t xml:space="preserve">Offered by 
</t>
    </r>
    <r>
      <rPr>
        <sz val="10"/>
        <color theme="0"/>
        <rFont val="Arial"/>
        <family val="2"/>
      </rPr>
      <t>(who made the offer?)</t>
    </r>
  </si>
  <si>
    <r>
      <t>Estimated value in NZ$</t>
    </r>
    <r>
      <rPr>
        <sz val="10"/>
        <color theme="0"/>
        <rFont val="Arial"/>
        <family val="2"/>
      </rPr>
      <t xml:space="preserve">
(drop-down list in cell </t>
    </r>
    <r>
      <rPr>
        <sz val="10"/>
        <rFont val="Arial"/>
        <family val="2"/>
      </rPr>
      <t>but</t>
    </r>
    <r>
      <rPr>
        <sz val="10"/>
        <color theme="0"/>
        <rFont val="Arial"/>
        <family val="2"/>
      </rPr>
      <t xml:space="preserve"> provide specific value if possible)</t>
    </r>
  </si>
  <si>
    <r>
      <t xml:space="preserve">Other comments
</t>
    </r>
    <r>
      <rPr>
        <sz val="10"/>
        <color theme="0"/>
        <rFont val="Arial"/>
        <family val="2"/>
      </rPr>
      <t>(e.g. if given to others, whom?)</t>
    </r>
  </si>
  <si>
    <t>Total count of gift/benefit entries:</t>
  </si>
  <si>
    <t>Offered</t>
  </si>
  <si>
    <t>The Office of Treaty Settlements and Takutai Moana Te Tāri Whakatau</t>
  </si>
  <si>
    <t>Justine Smith</t>
  </si>
  <si>
    <t>273207907 Iphone Justine May 2025</t>
  </si>
  <si>
    <t>Mobile Rent</t>
  </si>
  <si>
    <t>Wellington</t>
  </si>
  <si>
    <t>John Wood</t>
  </si>
  <si>
    <t>Lunch External</t>
  </si>
  <si>
    <t>Event Tickets LGFA Taituarā Local Government Excellence Awards</t>
  </si>
  <si>
    <t xml:space="preserve">No Hospitality to declare </t>
  </si>
  <si>
    <t>No international travel to declare</t>
  </si>
  <si>
    <t>No domestic travel to declare</t>
  </si>
  <si>
    <t>No local travel to declare</t>
  </si>
  <si>
    <t>BECA Engineering Consultant Wellington</t>
  </si>
  <si>
    <t>Andy Fulbrook Chief Finance Officer Ministry of Justice</t>
  </si>
  <si>
    <t>Data and totals on this worksheet have been checked AND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</si>
</sst>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sz val="12"/>
      <color theme="0" tint="-0.499984740745262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 wrapText="1" readingOrder="1"/>
    </xf>
    <xf numFmtId="0" fontId="0" fillId="5" borderId="0" xfId="0" applyFill="1" applyAlignment="1">
      <alignment wrapText="1"/>
    </xf>
    <xf numFmtId="0" fontId="11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21" fillId="0" borderId="3" xfId="0" applyFont="1" applyBorder="1" applyAlignment="1">
      <alignment horizontal="left" vertical="center" wrapText="1" indent="2" readingOrder="1"/>
    </xf>
    <xf numFmtId="0" fontId="0" fillId="4" borderId="0" xfId="0" applyFill="1"/>
    <xf numFmtId="0" fontId="0" fillId="5" borderId="0" xfId="0" applyFill="1"/>
    <xf numFmtId="0" fontId="4" fillId="6" borderId="0" xfId="0" applyFont="1" applyFill="1"/>
    <xf numFmtId="0" fontId="4" fillId="6" borderId="0" xfId="0" applyFont="1" applyFill="1" applyAlignment="1">
      <alignment wrapText="1"/>
    </xf>
    <xf numFmtId="0" fontId="19" fillId="0" borderId="0" xfId="0" applyFont="1"/>
    <xf numFmtId="166" fontId="18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justify" vertical="center"/>
    </xf>
    <xf numFmtId="0" fontId="7" fillId="0" borderId="0" xfId="0" applyFont="1" applyAlignment="1">
      <alignment vertical="center" wrapText="1" readingOrder="1"/>
    </xf>
    <xf numFmtId="0" fontId="13" fillId="3" borderId="0" xfId="0" applyFont="1" applyFill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 readingOrder="1"/>
    </xf>
    <xf numFmtId="0" fontId="9" fillId="3" borderId="0" xfId="0" applyFont="1" applyFill="1"/>
    <xf numFmtId="1" fontId="14" fillId="0" borderId="5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1" applyFont="1" applyFill="1" applyBorder="1" applyAlignment="1" applyProtection="1">
      <alignment vertical="center" wrapText="1" readingOrder="1"/>
    </xf>
    <xf numFmtId="0" fontId="8" fillId="0" borderId="0" xfId="0" applyFont="1" applyAlignment="1">
      <alignment vertical="center" wrapText="1"/>
    </xf>
    <xf numFmtId="0" fontId="0" fillId="5" borderId="0" xfId="0" applyFill="1" applyAlignment="1">
      <alignment horizontal="left" vertical="top"/>
    </xf>
    <xf numFmtId="0" fontId="12" fillId="3" borderId="0" xfId="0" applyFont="1" applyFill="1" applyAlignment="1">
      <alignment vertical="center" readingOrder="1"/>
    </xf>
    <xf numFmtId="0" fontId="23" fillId="0" borderId="0" xfId="0" applyFont="1"/>
    <xf numFmtId="166" fontId="12" fillId="8" borderId="0" xfId="0" applyNumberFormat="1" applyFont="1" applyFill="1" applyAlignment="1">
      <alignment horizontal="left" vertical="center" wrapText="1"/>
    </xf>
    <xf numFmtId="1" fontId="12" fillId="8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vertical="center"/>
    </xf>
    <xf numFmtId="164" fontId="14" fillId="0" borderId="4" xfId="1" applyNumberFormat="1" applyFont="1" applyFill="1" applyBorder="1" applyAlignment="1" applyProtection="1">
      <alignment vertical="center" wrapText="1" readingOrder="1"/>
    </xf>
    <xf numFmtId="164" fontId="21" fillId="0" borderId="4" xfId="1" applyNumberFormat="1" applyFont="1" applyFill="1" applyBorder="1" applyAlignment="1" applyProtection="1">
      <alignment vertical="center" wrapText="1" readingOrder="1"/>
    </xf>
    <xf numFmtId="164" fontId="12" fillId="3" borderId="0" xfId="0" applyNumberFormat="1" applyFont="1" applyFill="1" applyAlignment="1">
      <alignment vertical="center" wrapText="1" readingOrder="1"/>
    </xf>
    <xf numFmtId="0" fontId="0" fillId="4" borderId="0" xfId="0" applyFill="1" applyAlignment="1">
      <alignment wrapText="1"/>
    </xf>
    <xf numFmtId="0" fontId="5" fillId="4" borderId="0" xfId="0" applyFont="1" applyFill="1" applyAlignment="1">
      <alignment wrapText="1"/>
    </xf>
    <xf numFmtId="0" fontId="8" fillId="0" borderId="5" xfId="1" applyNumberFormat="1" applyFont="1" applyFill="1" applyBorder="1" applyAlignment="1" applyProtection="1">
      <alignment horizontal="center" vertical="center" wrapText="1" readingOrder="1"/>
    </xf>
    <xf numFmtId="0" fontId="22" fillId="0" borderId="5" xfId="1" applyNumberFormat="1" applyFont="1" applyFill="1" applyBorder="1" applyAlignment="1" applyProtection="1">
      <alignment horizontal="center" vertical="center" wrapText="1" readingOrder="1"/>
    </xf>
    <xf numFmtId="0" fontId="24" fillId="3" borderId="0" xfId="0" applyFont="1" applyFill="1" applyAlignment="1">
      <alignment horizontal="center" vertical="center" readingOrder="1"/>
    </xf>
    <xf numFmtId="0" fontId="13" fillId="3" borderId="0" xfId="0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/>
    <xf numFmtId="2" fontId="0" fillId="4" borderId="0" xfId="0" applyNumberFormat="1" applyFill="1" applyAlignment="1">
      <alignment vertical="top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4" fillId="5" borderId="0" xfId="0" applyFont="1" applyFill="1" applyAlignment="1">
      <alignment horizontal="center" vertical="top"/>
    </xf>
    <xf numFmtId="1" fontId="4" fillId="5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11" fillId="3" borderId="0" xfId="0" applyFont="1" applyFill="1" applyAlignment="1">
      <alignment vertical="center" wrapText="1" readingOrder="1"/>
    </xf>
    <xf numFmtId="165" fontId="11" fillId="3" borderId="0" xfId="1" applyFont="1" applyFill="1" applyBorder="1" applyAlignment="1" applyProtection="1">
      <alignment horizontal="center" vertical="center" wrapText="1" readingOrder="1"/>
    </xf>
    <xf numFmtId="165" fontId="11" fillId="0" borderId="0" xfId="1" applyFont="1" applyFill="1" applyBorder="1" applyAlignment="1" applyProtection="1">
      <alignment horizontal="center" vertical="center" wrapText="1" readingOrder="1"/>
    </xf>
    <xf numFmtId="0" fontId="11" fillId="7" borderId="0" xfId="0" applyFont="1" applyFill="1" applyAlignment="1">
      <alignment vertical="center" wrapText="1" readingOrder="1"/>
    </xf>
    <xf numFmtId="165" fontId="11" fillId="7" borderId="0" xfId="1" applyFont="1" applyFill="1" applyBorder="1" applyAlignment="1" applyProtection="1">
      <alignment horizontal="center" vertical="center" wrapText="1" readingOrder="1"/>
    </xf>
    <xf numFmtId="0" fontId="13" fillId="0" borderId="0" xfId="0" applyFont="1" applyAlignment="1">
      <alignment wrapText="1"/>
    </xf>
    <xf numFmtId="0" fontId="9" fillId="0" borderId="0" xfId="0" applyFont="1"/>
    <xf numFmtId="164" fontId="8" fillId="9" borderId="4" xfId="0" applyNumberFormat="1" applyFont="1" applyFill="1" applyBorder="1" applyAlignment="1" applyProtection="1">
      <alignment vertical="center" wrapText="1"/>
      <protection locked="0"/>
    </xf>
    <xf numFmtId="167" fontId="8" fillId="9" borderId="3" xfId="0" applyNumberFormat="1" applyFont="1" applyFill="1" applyBorder="1" applyAlignment="1" applyProtection="1">
      <alignment vertical="center" wrapText="1"/>
      <protection locked="0"/>
    </xf>
    <xf numFmtId="0" fontId="0" fillId="9" borderId="4" xfId="0" applyFill="1" applyBorder="1" applyAlignment="1" applyProtection="1">
      <alignment vertical="center" wrapText="1"/>
      <protection locked="0"/>
    </xf>
    <xf numFmtId="0" fontId="0" fillId="9" borderId="5" xfId="0" applyFill="1" applyBorder="1" applyAlignment="1" applyProtection="1">
      <alignment vertical="center" wrapText="1"/>
      <protection locked="0"/>
    </xf>
    <xf numFmtId="0" fontId="13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readingOrder="1"/>
    </xf>
    <xf numFmtId="166" fontId="12" fillId="3" borderId="0" xfId="0" applyNumberFormat="1" applyFont="1" applyFill="1" applyAlignment="1">
      <alignment horizontal="left" vertical="center" wrapText="1"/>
    </xf>
    <xf numFmtId="1" fontId="12" fillId="3" borderId="0" xfId="0" applyNumberFormat="1" applyFont="1" applyFill="1" applyAlignment="1">
      <alignment horizontal="center" vertical="center" wrapText="1"/>
    </xf>
    <xf numFmtId="166" fontId="24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167" fontId="8" fillId="0" borderId="3" xfId="0" applyNumberFormat="1" applyFont="1" applyFill="1" applyBorder="1" applyAlignment="1" applyProtection="1">
      <alignment vertical="center"/>
      <protection locked="0"/>
    </xf>
    <xf numFmtId="164" fontId="8" fillId="0" borderId="4" xfId="0" applyNumberFormat="1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167" fontId="8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 readingOrder="1"/>
      <protection locked="0"/>
    </xf>
    <xf numFmtId="167" fontId="25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6" fillId="0" borderId="2" xfId="0" applyNumberFormat="1" applyFont="1" applyBorder="1" applyAlignment="1">
      <alignment horizontal="left" vertical="center" wrapText="1" readingOrder="1"/>
    </xf>
    <xf numFmtId="0" fontId="24" fillId="3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6"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66"/>
      <color rgb="FFFF9900"/>
      <color rgb="FF99FF99"/>
      <color rgb="FF00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57"/>
  <sheetViews>
    <sheetView tabSelected="1" zoomScaleNormal="100" workbookViewId="0">
      <selection activeCell="G6" sqref="G6"/>
    </sheetView>
  </sheetViews>
  <sheetFormatPr defaultColWidth="0" defaultRowHeight="12.75" zeroHeight="1" x14ac:dyDescent="0.2"/>
  <cols>
    <col min="1" max="1" width="116" bestFit="1" customWidth="1"/>
    <col min="2" max="2" width="21.5703125" customWidth="1"/>
    <col min="3" max="3" width="33.5703125" customWidth="1"/>
    <col min="4" max="4" width="4.42578125" customWidth="1"/>
    <col min="5" max="5" width="29" customWidth="1"/>
    <col min="6" max="6" width="19" customWidth="1"/>
    <col min="7" max="7" width="42" customWidth="1"/>
    <col min="8" max="11" width="9.140625" hidden="1" customWidth="1"/>
    <col min="12" max="16384" width="9.140625" hidden="1"/>
  </cols>
  <sheetData>
    <row r="1" spans="1:11" ht="26.25" customHeight="1" x14ac:dyDescent="0.2">
      <c r="A1" s="96" t="s">
        <v>2</v>
      </c>
      <c r="B1" s="96"/>
      <c r="C1" s="96"/>
      <c r="D1" s="96"/>
      <c r="E1" s="96"/>
      <c r="F1" s="96"/>
      <c r="G1" s="16"/>
      <c r="H1" s="16"/>
      <c r="I1" s="16"/>
      <c r="J1" s="16"/>
      <c r="K1" s="16"/>
    </row>
    <row r="2" spans="1:11" ht="21" customHeight="1" x14ac:dyDescent="0.2">
      <c r="A2" s="3" t="s">
        <v>3</v>
      </c>
      <c r="B2" s="97" t="s">
        <v>94</v>
      </c>
      <c r="C2" s="97"/>
      <c r="D2" s="97"/>
      <c r="E2" s="97"/>
      <c r="F2" s="97"/>
      <c r="G2" s="16"/>
      <c r="H2" s="16"/>
      <c r="I2" s="16"/>
      <c r="J2" s="16"/>
      <c r="K2" s="16"/>
    </row>
    <row r="3" spans="1:11" ht="15.75" x14ac:dyDescent="0.2">
      <c r="A3" s="3" t="s">
        <v>4</v>
      </c>
      <c r="B3" s="97" t="s">
        <v>95</v>
      </c>
      <c r="C3" s="97"/>
      <c r="D3" s="97"/>
      <c r="E3" s="97"/>
      <c r="F3" s="97"/>
      <c r="G3" s="16"/>
      <c r="H3" s="16"/>
      <c r="I3" s="16"/>
      <c r="J3" s="16"/>
      <c r="K3" s="16"/>
    </row>
    <row r="4" spans="1:11" ht="21" customHeight="1" x14ac:dyDescent="0.2">
      <c r="A4" s="3" t="s">
        <v>5</v>
      </c>
      <c r="B4" s="98">
        <v>45796</v>
      </c>
      <c r="C4" s="98"/>
      <c r="D4" s="98"/>
      <c r="E4" s="98"/>
      <c r="F4" s="98"/>
      <c r="G4" s="16"/>
      <c r="H4" s="16"/>
      <c r="I4" s="16"/>
      <c r="J4" s="16"/>
      <c r="K4" s="16"/>
    </row>
    <row r="5" spans="1:11" ht="21" customHeight="1" x14ac:dyDescent="0.2">
      <c r="A5" s="3" t="s">
        <v>6</v>
      </c>
      <c r="B5" s="98">
        <v>45838</v>
      </c>
      <c r="C5" s="98"/>
      <c r="D5" s="98"/>
      <c r="E5" s="98"/>
      <c r="F5" s="98"/>
      <c r="G5" s="16"/>
      <c r="H5" s="16"/>
      <c r="I5" s="16"/>
      <c r="J5" s="16"/>
      <c r="K5" s="16"/>
    </row>
    <row r="6" spans="1:11" ht="21" customHeight="1" x14ac:dyDescent="0.2">
      <c r="A6" s="3" t="s">
        <v>7</v>
      </c>
      <c r="B6" s="95" t="s">
        <v>29</v>
      </c>
      <c r="C6" s="95"/>
      <c r="D6" s="95"/>
      <c r="E6" s="95"/>
      <c r="F6" s="95"/>
      <c r="G6" s="22"/>
      <c r="H6" s="16"/>
      <c r="I6" s="16"/>
      <c r="J6" s="16"/>
      <c r="K6" s="16"/>
    </row>
    <row r="7" spans="1:11" ht="15.75" x14ac:dyDescent="0.2">
      <c r="A7" s="3" t="s">
        <v>8</v>
      </c>
      <c r="B7" s="94" t="s">
        <v>32</v>
      </c>
      <c r="C7" s="94"/>
      <c r="D7" s="94"/>
      <c r="E7" s="94"/>
      <c r="F7" s="94"/>
      <c r="G7" s="22"/>
      <c r="H7" s="16"/>
      <c r="I7" s="16"/>
      <c r="J7" s="16"/>
      <c r="K7" s="16"/>
    </row>
    <row r="8" spans="1:11" ht="25.5" customHeight="1" x14ac:dyDescent="0.2">
      <c r="A8" s="3" t="s">
        <v>10</v>
      </c>
      <c r="B8" s="94" t="s">
        <v>107</v>
      </c>
      <c r="C8" s="94"/>
      <c r="D8" s="94"/>
      <c r="E8" s="94"/>
      <c r="F8" s="94"/>
      <c r="G8" s="22"/>
      <c r="H8" s="16"/>
      <c r="I8" s="16"/>
      <c r="J8" s="16"/>
      <c r="K8" s="16"/>
    </row>
    <row r="9" spans="1:11" s="72" customFormat="1" ht="36" customHeight="1" x14ac:dyDescent="0.2">
      <c r="A9" s="66" t="s">
        <v>12</v>
      </c>
      <c r="B9" s="67" t="s">
        <v>13</v>
      </c>
      <c r="C9" s="67" t="s">
        <v>14</v>
      </c>
      <c r="D9" s="68"/>
      <c r="E9" s="69" t="s">
        <v>1</v>
      </c>
      <c r="F9" s="70" t="s">
        <v>15</v>
      </c>
      <c r="G9" s="71"/>
      <c r="H9" s="71"/>
      <c r="I9" s="71"/>
      <c r="J9" s="71"/>
      <c r="K9" s="71"/>
    </row>
    <row r="10" spans="1:11" ht="27.75" customHeight="1" x14ac:dyDescent="0.2">
      <c r="A10" s="7" t="s">
        <v>16</v>
      </c>
      <c r="B10" s="42">
        <f>B12+B13+B14</f>
        <v>0</v>
      </c>
      <c r="C10" s="47" t="str">
        <f>IF(Travel!B6="",A31,Travel!B6)</f>
        <v>Figures exclude GST</v>
      </c>
      <c r="D10" s="6"/>
      <c r="E10" s="7" t="s">
        <v>17</v>
      </c>
      <c r="F10" s="32">
        <f>'Gifts and benefits'!C12</f>
        <v>2</v>
      </c>
      <c r="G10" s="28"/>
      <c r="H10" s="28"/>
      <c r="I10" s="28"/>
      <c r="J10" s="28"/>
      <c r="K10" s="28"/>
    </row>
    <row r="11" spans="1:11" ht="27.75" customHeight="1" x14ac:dyDescent="0.2">
      <c r="A11" s="7" t="s">
        <v>0</v>
      </c>
      <c r="B11" s="42">
        <f>Hospitality!B11</f>
        <v>0</v>
      </c>
      <c r="C11" s="47" t="str">
        <f>IF(Hospitality!B6="",A31,Hospitality!B6)</f>
        <v>Figures exclude GST</v>
      </c>
      <c r="D11" s="6"/>
      <c r="E11" s="7" t="s">
        <v>18</v>
      </c>
      <c r="F11" s="32">
        <f>'Gifts and benefits'!C13</f>
        <v>2</v>
      </c>
      <c r="G11" s="28"/>
      <c r="H11" s="28"/>
      <c r="I11" s="28"/>
      <c r="J11" s="28"/>
      <c r="K11" s="28"/>
    </row>
    <row r="12" spans="1:11" ht="27.75" customHeight="1" x14ac:dyDescent="0.2">
      <c r="A12" s="8" t="s">
        <v>19</v>
      </c>
      <c r="B12" s="43">
        <f>Travel!B12</f>
        <v>0</v>
      </c>
      <c r="C12" s="48" t="str">
        <f>C10</f>
        <v>Figures exclude GST</v>
      </c>
      <c r="D12" s="6"/>
      <c r="E12" s="6"/>
      <c r="F12" s="33"/>
      <c r="G12" s="16"/>
      <c r="H12" s="16"/>
      <c r="I12" s="16"/>
      <c r="J12" s="16"/>
      <c r="K12" s="16"/>
    </row>
    <row r="13" spans="1:11" ht="27.75" customHeight="1" x14ac:dyDescent="0.2">
      <c r="A13" s="8" t="s">
        <v>20</v>
      </c>
      <c r="B13" s="43">
        <f>Travel!B16</f>
        <v>0</v>
      </c>
      <c r="C13" s="48" t="str">
        <f>C10</f>
        <v>Figures exclude GST</v>
      </c>
      <c r="D13" s="34"/>
      <c r="E13" s="6"/>
      <c r="F13" s="35"/>
      <c r="G13" s="16"/>
      <c r="H13" s="16"/>
      <c r="I13" s="16"/>
      <c r="J13" s="16"/>
      <c r="K13" s="16"/>
    </row>
    <row r="14" spans="1:11" ht="17.25" customHeight="1" x14ac:dyDescent="0.2">
      <c r="A14" s="8" t="s">
        <v>21</v>
      </c>
      <c r="B14" s="43">
        <f>Travel!B20</f>
        <v>0</v>
      </c>
      <c r="C14" s="48" t="str">
        <f>C10</f>
        <v>Figures exclude GST</v>
      </c>
      <c r="D14" s="6"/>
      <c r="E14" s="6"/>
      <c r="F14" s="35"/>
      <c r="G14" s="16"/>
      <c r="H14" s="16"/>
      <c r="I14" s="16"/>
      <c r="J14" s="16"/>
      <c r="K14" s="16"/>
    </row>
    <row r="15" spans="1:11" ht="27.75" hidden="1" customHeight="1" x14ac:dyDescent="0.2">
      <c r="A15" s="16"/>
      <c r="B15" s="18"/>
      <c r="C15" s="16"/>
      <c r="D15" s="5"/>
      <c r="E15" s="5"/>
      <c r="F15" s="27"/>
      <c r="G15" s="16"/>
      <c r="H15" s="16"/>
      <c r="I15" s="16"/>
      <c r="J15" s="16"/>
      <c r="K15" s="16"/>
    </row>
    <row r="16" spans="1:11" hidden="1" x14ac:dyDescent="0.2">
      <c r="A16" s="17"/>
      <c r="B16" s="18"/>
      <c r="C16" s="16"/>
      <c r="D16" s="16"/>
      <c r="E16" s="16"/>
      <c r="F16" s="16"/>
      <c r="G16" s="16"/>
      <c r="H16" s="16"/>
      <c r="I16" s="16"/>
      <c r="J16" s="16"/>
      <c r="K16" s="16"/>
    </row>
    <row r="17" spans="1:11" hidden="1" x14ac:dyDescent="0.2">
      <c r="A17" s="19"/>
      <c r="D17" s="16"/>
      <c r="E17" s="16"/>
      <c r="F17" s="16"/>
      <c r="G17" s="16"/>
      <c r="H17" s="16"/>
      <c r="I17" s="16"/>
      <c r="J17" s="16"/>
      <c r="K17" s="16"/>
    </row>
    <row r="18" spans="1:11" ht="12.6" hidden="1" customHeight="1" x14ac:dyDescent="0.2">
      <c r="A18" s="19"/>
      <c r="D18" s="16"/>
      <c r="E18" s="16"/>
      <c r="F18" s="16"/>
      <c r="G18" s="16"/>
      <c r="H18" s="16"/>
      <c r="I18" s="16"/>
      <c r="J18" s="16"/>
      <c r="K18" s="16"/>
    </row>
    <row r="19" spans="1:11" ht="28.5" hidden="1" customHeight="1" x14ac:dyDescent="0.2">
      <c r="A19" s="19"/>
      <c r="D19" s="16"/>
      <c r="E19" s="16"/>
      <c r="F19" s="16"/>
      <c r="G19" s="16"/>
      <c r="H19" s="16"/>
      <c r="I19" s="16"/>
      <c r="J19" s="16"/>
      <c r="K19" s="16"/>
    </row>
    <row r="20" spans="1:11" hidden="1" x14ac:dyDescent="0.2">
      <c r="A20" s="19"/>
      <c r="D20" s="16"/>
      <c r="E20" s="16"/>
      <c r="F20" s="16"/>
      <c r="G20" s="16"/>
      <c r="H20" s="16"/>
      <c r="I20" s="16"/>
      <c r="J20" s="16"/>
      <c r="K20" s="16"/>
    </row>
    <row r="21" spans="1:11" hidden="1" x14ac:dyDescent="0.2">
      <c r="A21" s="25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idden="1" x14ac:dyDescent="0.2">
      <c r="A22" s="11" t="s">
        <v>22</v>
      </c>
      <c r="B22" s="12"/>
      <c r="C22" s="12"/>
      <c r="D22" s="12"/>
      <c r="E22" s="12"/>
      <c r="F22" s="12"/>
      <c r="G22" s="16"/>
      <c r="H22" s="16"/>
      <c r="I22" s="16"/>
      <c r="J22" s="16"/>
      <c r="K22" s="16"/>
    </row>
    <row r="23" spans="1:11" hidden="1" x14ac:dyDescent="0.2">
      <c r="A23" s="10" t="s">
        <v>23</v>
      </c>
      <c r="B23" s="4"/>
      <c r="C23" s="4"/>
      <c r="D23" s="10"/>
      <c r="E23" s="10"/>
      <c r="F23" s="10"/>
      <c r="G23" s="16"/>
      <c r="H23" s="16"/>
      <c r="I23" s="16"/>
      <c r="J23" s="16"/>
      <c r="K23" s="16"/>
    </row>
    <row r="24" spans="1:11" hidden="1" x14ac:dyDescent="0.2">
      <c r="A24" s="9" t="s">
        <v>24</v>
      </c>
      <c r="B24" s="9"/>
      <c r="C24" s="9"/>
      <c r="D24" s="9"/>
      <c r="E24" s="9"/>
      <c r="F24" s="9"/>
      <c r="G24" s="16"/>
      <c r="H24" s="16"/>
      <c r="I24" s="16"/>
      <c r="J24" s="16"/>
      <c r="K24" s="16"/>
    </row>
    <row r="25" spans="1:11" hidden="1" x14ac:dyDescent="0.2">
      <c r="A25" s="9" t="s">
        <v>25</v>
      </c>
      <c r="B25" s="9"/>
      <c r="C25" s="9"/>
      <c r="D25" s="9"/>
      <c r="E25" s="9"/>
      <c r="F25" s="9"/>
      <c r="G25" s="16"/>
      <c r="H25" s="16"/>
      <c r="I25" s="16"/>
      <c r="J25" s="16"/>
      <c r="K25" s="16"/>
    </row>
    <row r="26" spans="1:11" hidden="1" x14ac:dyDescent="0.2">
      <c r="A26" s="10" t="s">
        <v>108</v>
      </c>
      <c r="B26" s="10"/>
      <c r="C26" s="10"/>
      <c r="D26" s="10"/>
      <c r="E26" s="10"/>
      <c r="F26" s="10"/>
      <c r="G26" s="16"/>
      <c r="H26" s="16"/>
      <c r="I26" s="16"/>
      <c r="J26" s="16"/>
      <c r="K26" s="16"/>
    </row>
    <row r="27" spans="1:11" hidden="1" x14ac:dyDescent="0.2">
      <c r="A27" s="10" t="s">
        <v>26</v>
      </c>
      <c r="B27" s="10"/>
      <c r="C27" s="10"/>
      <c r="D27" s="10"/>
      <c r="E27" s="10"/>
      <c r="F27" s="10"/>
      <c r="G27" s="16"/>
      <c r="H27" s="16"/>
      <c r="I27" s="16"/>
      <c r="J27" s="16"/>
      <c r="K27" s="16"/>
    </row>
    <row r="28" spans="1:11" hidden="1" x14ac:dyDescent="0.2">
      <c r="A28" s="9" t="s">
        <v>27</v>
      </c>
      <c r="B28" s="9"/>
      <c r="C28" s="9"/>
      <c r="D28" s="9"/>
      <c r="E28" s="9"/>
      <c r="F28" s="9"/>
      <c r="G28" s="16"/>
      <c r="H28" s="16"/>
      <c r="I28" s="16"/>
      <c r="J28" s="16"/>
      <c r="K28" s="16"/>
    </row>
    <row r="29" spans="1:11" hidden="1" x14ac:dyDescent="0.2">
      <c r="A29" s="9" t="s">
        <v>28</v>
      </c>
      <c r="B29" s="9"/>
      <c r="C29" s="9"/>
      <c r="D29" s="9"/>
      <c r="E29" s="9"/>
      <c r="F29" s="9"/>
      <c r="G29" s="16"/>
      <c r="H29" s="16"/>
      <c r="I29" s="16"/>
      <c r="J29" s="16"/>
      <c r="K29" s="16"/>
    </row>
    <row r="30" spans="1:11" hidden="1" x14ac:dyDescent="0.2">
      <c r="A30" s="9" t="s">
        <v>29</v>
      </c>
      <c r="B30" s="9"/>
      <c r="C30" s="9"/>
      <c r="D30" s="9"/>
      <c r="E30" s="9"/>
      <c r="F30" s="9"/>
      <c r="G30" s="16"/>
      <c r="H30" s="16"/>
      <c r="I30" s="16"/>
      <c r="J30" s="16"/>
      <c r="K30" s="16"/>
    </row>
    <row r="31" spans="1:11" hidden="1" x14ac:dyDescent="0.2">
      <c r="A31" s="10" t="s">
        <v>30</v>
      </c>
      <c r="B31" s="10"/>
      <c r="C31" s="10"/>
      <c r="D31" s="10"/>
      <c r="E31" s="10"/>
      <c r="F31" s="10"/>
      <c r="G31" s="16"/>
      <c r="H31" s="16"/>
      <c r="I31" s="16"/>
      <c r="J31" s="16"/>
      <c r="K31" s="16"/>
    </row>
    <row r="32" spans="1:11" hidden="1" x14ac:dyDescent="0.2">
      <c r="A32" s="10" t="s">
        <v>31</v>
      </c>
      <c r="B32" s="10"/>
      <c r="C32" s="10"/>
      <c r="D32" s="10"/>
      <c r="E32" s="10"/>
      <c r="F32" s="10"/>
      <c r="G32" s="16"/>
      <c r="H32" s="16"/>
      <c r="I32" s="16"/>
      <c r="J32" s="16"/>
      <c r="K32" s="16"/>
    </row>
    <row r="33" spans="1:11" hidden="1" x14ac:dyDescent="0.2">
      <c r="A33" s="9" t="s">
        <v>9</v>
      </c>
      <c r="B33" s="45"/>
      <c r="C33" s="45"/>
      <c r="D33" s="45"/>
      <c r="E33" s="45"/>
      <c r="F33" s="45"/>
      <c r="G33" s="16"/>
      <c r="H33" s="16"/>
      <c r="I33" s="16"/>
      <c r="J33" s="16"/>
      <c r="K33" s="16"/>
    </row>
    <row r="34" spans="1:11" hidden="1" x14ac:dyDescent="0.2">
      <c r="A34" s="9" t="s">
        <v>32</v>
      </c>
      <c r="B34" s="45"/>
      <c r="C34" s="45"/>
      <c r="D34" s="45"/>
      <c r="E34" s="45"/>
      <c r="F34" s="45"/>
      <c r="G34" s="16"/>
      <c r="H34" s="16"/>
      <c r="I34" s="16"/>
      <c r="J34" s="16"/>
      <c r="K34" s="16"/>
    </row>
    <row r="35" spans="1:11" hidden="1" x14ac:dyDescent="0.2">
      <c r="A35" s="9" t="s">
        <v>11</v>
      </c>
      <c r="B35" s="45"/>
      <c r="C35" s="45"/>
      <c r="D35" s="45"/>
      <c r="E35" s="45"/>
      <c r="F35" s="45"/>
      <c r="G35" s="16"/>
      <c r="H35" s="16"/>
      <c r="I35" s="16"/>
      <c r="J35" s="16"/>
      <c r="K35" s="16"/>
    </row>
    <row r="36" spans="1:11" hidden="1" x14ac:dyDescent="0.2">
      <c r="A36" s="10" t="s">
        <v>33</v>
      </c>
      <c r="B36" s="4"/>
      <c r="C36" s="4"/>
      <c r="D36" s="4"/>
      <c r="E36" s="4"/>
      <c r="F36" s="4"/>
      <c r="G36" s="16"/>
      <c r="H36" s="16"/>
      <c r="I36" s="16"/>
      <c r="J36" s="16"/>
      <c r="K36" s="16"/>
    </row>
    <row r="37" spans="1:11" hidden="1" x14ac:dyDescent="0.2">
      <c r="A37" s="4" t="s">
        <v>34</v>
      </c>
      <c r="B37" s="4"/>
      <c r="C37" s="4"/>
      <c r="D37" s="4"/>
      <c r="E37" s="4"/>
      <c r="F37" s="4"/>
      <c r="G37" s="16"/>
      <c r="H37" s="16"/>
      <c r="I37" s="16"/>
      <c r="J37" s="16"/>
      <c r="K37" s="16"/>
    </row>
    <row r="38" spans="1:11" hidden="1" x14ac:dyDescent="0.2">
      <c r="A38" s="4" t="s">
        <v>35</v>
      </c>
      <c r="B38" s="4"/>
      <c r="C38" s="4"/>
      <c r="D38" s="4"/>
      <c r="E38" s="4"/>
      <c r="F38" s="4"/>
      <c r="G38" s="16"/>
      <c r="H38" s="16"/>
      <c r="I38" s="16"/>
      <c r="J38" s="16"/>
      <c r="K38" s="16"/>
    </row>
    <row r="39" spans="1:11" hidden="1" x14ac:dyDescent="0.2">
      <c r="A39" s="4" t="s">
        <v>36</v>
      </c>
      <c r="B39" s="4"/>
      <c r="C39" s="4"/>
      <c r="D39" s="4"/>
      <c r="E39" s="4"/>
      <c r="F39" s="4"/>
      <c r="G39" s="16"/>
      <c r="H39" s="16"/>
      <c r="I39" s="16"/>
      <c r="J39" s="16"/>
      <c r="K39" s="16"/>
    </row>
    <row r="40" spans="1:11" hidden="1" x14ac:dyDescent="0.2">
      <c r="A40" s="4" t="s">
        <v>37</v>
      </c>
      <c r="B40" s="4"/>
      <c r="C40" s="4"/>
      <c r="D40" s="4"/>
      <c r="E40" s="4"/>
      <c r="F40" s="4"/>
      <c r="G40" s="16"/>
      <c r="H40" s="16"/>
      <c r="I40" s="16"/>
      <c r="J40" s="16"/>
      <c r="K40" s="16"/>
    </row>
    <row r="41" spans="1:11" hidden="1" x14ac:dyDescent="0.2">
      <c r="A41" s="4" t="s">
        <v>38</v>
      </c>
      <c r="B41" s="4"/>
      <c r="C41" s="4"/>
      <c r="D41" s="4"/>
      <c r="E41" s="4"/>
      <c r="F41" s="4"/>
      <c r="G41" s="16"/>
      <c r="H41" s="16"/>
      <c r="I41" s="16"/>
      <c r="J41" s="16"/>
      <c r="K41" s="16"/>
    </row>
    <row r="42" spans="1:11" hidden="1" x14ac:dyDescent="0.2">
      <c r="A42" s="46" t="s">
        <v>39</v>
      </c>
      <c r="B42" s="45"/>
      <c r="C42" s="45"/>
      <c r="D42" s="45"/>
      <c r="E42" s="45"/>
      <c r="F42" s="45"/>
      <c r="G42" s="16"/>
      <c r="H42" s="16"/>
      <c r="I42" s="16"/>
      <c r="J42" s="16"/>
      <c r="K42" s="16"/>
    </row>
    <row r="43" spans="1:11" hidden="1" x14ac:dyDescent="0.2">
      <c r="A43" s="45" t="s">
        <v>40</v>
      </c>
      <c r="B43" s="45"/>
      <c r="C43" s="45"/>
      <c r="D43" s="45"/>
      <c r="E43" s="45"/>
      <c r="F43" s="45"/>
      <c r="G43" s="16"/>
      <c r="H43" s="16"/>
      <c r="I43" s="16"/>
      <c r="J43" s="16"/>
      <c r="K43" s="16"/>
    </row>
    <row r="44" spans="1:11" hidden="1" x14ac:dyDescent="0.2">
      <c r="A44" s="36">
        <v>-20000</v>
      </c>
      <c r="B44" s="4"/>
      <c r="C44" s="4"/>
      <c r="D44" s="4"/>
      <c r="E44" s="4"/>
      <c r="F44" s="4"/>
      <c r="G44" s="16"/>
      <c r="H44" s="16"/>
      <c r="I44" s="16"/>
      <c r="J44" s="16"/>
      <c r="K44" s="16"/>
    </row>
    <row r="45" spans="1:11" hidden="1" x14ac:dyDescent="0.2">
      <c r="A45" s="60" t="s">
        <v>41</v>
      </c>
      <c r="B45" s="45"/>
      <c r="C45" s="45"/>
      <c r="D45" s="45"/>
      <c r="E45" s="45"/>
      <c r="F45" s="45"/>
      <c r="G45" s="16"/>
      <c r="H45" s="16"/>
      <c r="I45" s="16"/>
      <c r="J45" s="16"/>
      <c r="K45" s="16"/>
    </row>
    <row r="46" spans="1:11" hidden="1" x14ac:dyDescent="0.2">
      <c r="A46" s="60" t="s">
        <v>42</v>
      </c>
      <c r="B46" s="45"/>
      <c r="C46" s="45"/>
      <c r="D46" s="45"/>
      <c r="E46" s="45"/>
      <c r="F46" s="45"/>
      <c r="G46" s="16"/>
      <c r="H46" s="16"/>
      <c r="I46" s="16"/>
      <c r="J46" s="16"/>
      <c r="K46" s="16"/>
    </row>
    <row r="47" spans="1:11" hidden="1" x14ac:dyDescent="0.2">
      <c r="A47" s="61" t="s">
        <v>43</v>
      </c>
      <c r="B47" s="4"/>
      <c r="C47" s="4"/>
      <c r="D47" s="4"/>
      <c r="E47" s="4"/>
      <c r="F47" s="4"/>
      <c r="G47" s="16"/>
      <c r="H47" s="16"/>
      <c r="I47" s="16"/>
      <c r="J47" s="16"/>
      <c r="K47" s="16"/>
    </row>
    <row r="48" spans="1:11" hidden="1" x14ac:dyDescent="0.2">
      <c r="A48" s="61" t="s">
        <v>44</v>
      </c>
      <c r="B48" s="4"/>
      <c r="C48" s="4"/>
      <c r="D48" s="4"/>
      <c r="E48" s="4"/>
      <c r="F48" s="4"/>
      <c r="G48" s="16"/>
      <c r="H48" s="16"/>
      <c r="I48" s="16"/>
      <c r="J48" s="16"/>
      <c r="K48" s="16"/>
    </row>
    <row r="49" spans="1:11" hidden="1" x14ac:dyDescent="0.2">
      <c r="A49" s="61" t="s">
        <v>45</v>
      </c>
      <c r="B49" s="53"/>
      <c r="C49" s="53"/>
      <c r="D49" s="53"/>
      <c r="E49" s="10"/>
      <c r="F49" s="10"/>
      <c r="G49" s="16"/>
      <c r="H49" s="16"/>
      <c r="I49" s="16"/>
      <c r="J49" s="16"/>
      <c r="K49" s="16"/>
    </row>
    <row r="50" spans="1:11" hidden="1" x14ac:dyDescent="0.2">
      <c r="A50" s="58" t="s">
        <v>46</v>
      </c>
      <c r="B50" s="52"/>
      <c r="C50" s="52"/>
      <c r="D50" s="52"/>
      <c r="E50" s="9"/>
      <c r="F50" s="9" t="b">
        <v>1</v>
      </c>
      <c r="G50" s="16"/>
      <c r="H50" s="16"/>
      <c r="I50" s="16"/>
      <c r="J50" s="16"/>
      <c r="K50" s="16"/>
    </row>
    <row r="51" spans="1:11" hidden="1" x14ac:dyDescent="0.2">
      <c r="A51" s="59" t="s">
        <v>47</v>
      </c>
      <c r="B51" s="58"/>
      <c r="C51" s="58"/>
      <c r="D51" s="58"/>
      <c r="E51" s="9"/>
      <c r="F51" s="9" t="b">
        <v>0</v>
      </c>
      <c r="G51" s="16"/>
      <c r="H51" s="16"/>
      <c r="I51" s="16"/>
      <c r="J51" s="16"/>
      <c r="K51" s="16"/>
    </row>
    <row r="52" spans="1:11" hidden="1" x14ac:dyDescent="0.2">
      <c r="A52" s="62"/>
      <c r="B52" s="54">
        <f>COUNT(Travel!B11:B11)</f>
        <v>0</v>
      </c>
      <c r="C52" s="54"/>
      <c r="D52" s="54">
        <f>COUNTIF(Travel!D11:D11,"*")</f>
        <v>0</v>
      </c>
      <c r="E52" s="55"/>
      <c r="F52" s="55" t="b">
        <f>MIN(B52,D52)=MAX(B52,D52)</f>
        <v>1</v>
      </c>
      <c r="G52" s="16"/>
      <c r="H52" s="16"/>
      <c r="I52" s="16"/>
      <c r="J52" s="16"/>
      <c r="K52" s="16"/>
    </row>
    <row r="53" spans="1:11" hidden="1" x14ac:dyDescent="0.2">
      <c r="A53" s="62" t="s">
        <v>48</v>
      </c>
      <c r="B53" s="54">
        <f>COUNT(Travel!B15:B15)</f>
        <v>0</v>
      </c>
      <c r="C53" s="54"/>
      <c r="D53" s="54">
        <f>COUNTIF(Travel!D15:D15,"*")</f>
        <v>0</v>
      </c>
      <c r="E53" s="55"/>
      <c r="F53" s="55" t="b">
        <f>MIN(B53,D53)=MAX(B53,D53)</f>
        <v>1</v>
      </c>
    </row>
    <row r="54" spans="1:11" hidden="1" x14ac:dyDescent="0.2">
      <c r="A54" s="63"/>
      <c r="B54" s="54">
        <f>COUNT(Travel!B19:B19)</f>
        <v>0</v>
      </c>
      <c r="C54" s="54"/>
      <c r="D54" s="54">
        <f>COUNTIF(Travel!D19:D19,"*")</f>
        <v>0</v>
      </c>
      <c r="E54" s="55"/>
      <c r="F54" s="55" t="b">
        <f>MIN(B54,D54)=MAX(B54,D54)</f>
        <v>1</v>
      </c>
    </row>
    <row r="55" spans="1:11" hidden="1" x14ac:dyDescent="0.2">
      <c r="A55" s="64" t="s">
        <v>49</v>
      </c>
      <c r="B55" s="56">
        <f>COUNT(Hospitality!B10:B10)</f>
        <v>0</v>
      </c>
      <c r="C55" s="56"/>
      <c r="D55" s="56">
        <f>COUNTIF(Hospitality!D10:D10,"*")</f>
        <v>0</v>
      </c>
      <c r="E55" s="57"/>
      <c r="F55" s="57" t="b">
        <f>MIN(B55,D55)=MAX(B55,D55)</f>
        <v>1</v>
      </c>
    </row>
    <row r="56" spans="1:11" ht="27" hidden="1" customHeight="1" x14ac:dyDescent="0.2">
      <c r="A56" s="65" t="s">
        <v>50</v>
      </c>
      <c r="B56" s="55">
        <f>COUNT('All other expenses'!B10:B11)</f>
        <v>1</v>
      </c>
      <c r="C56" s="55"/>
      <c r="D56" s="55">
        <f>COUNTIF('All other expenses'!D10:D11,"*")</f>
        <v>1</v>
      </c>
      <c r="E56" s="55"/>
      <c r="F56" s="55" t="b">
        <f>MIN(B56,D56)=MAX(B56,D56)</f>
        <v>1</v>
      </c>
    </row>
    <row r="57" spans="1:11" hidden="1" x14ac:dyDescent="0.2">
      <c r="A57" s="64" t="s">
        <v>51</v>
      </c>
      <c r="B57" s="56">
        <f>COUNTIF('Gifts and benefits'!B10:B11,"*")</f>
        <v>2</v>
      </c>
      <c r="C57" s="56">
        <f>COUNTIF('Gifts and benefits'!C10:C11,"*")</f>
        <v>2</v>
      </c>
      <c r="D57" s="56"/>
      <c r="E57" s="56">
        <f>COUNTA('Gifts and benefits'!E10:E11)</f>
        <v>2</v>
      </c>
      <c r="F57" s="57" t="b">
        <f>MIN(B57,C57,E57)=MAX(B57,C57,E57)</f>
        <v>1</v>
      </c>
    </row>
  </sheetData>
  <sheetProtection formatCells="0" insertRows="0" deleteRows="0"/>
  <mergeCells count="8">
    <mergeCell ref="B8:F8"/>
    <mergeCell ref="B7:F7"/>
    <mergeCell ref="B6:F6"/>
    <mergeCell ref="A1:F1"/>
    <mergeCell ref="B2:F2"/>
    <mergeCell ref="B3:F3"/>
    <mergeCell ref="B4:F4"/>
    <mergeCell ref="B5:F5"/>
  </mergeCells>
  <conditionalFormatting sqref="B7:F7">
    <cfRule type="cellIs" dxfId="5" priority="2" operator="equal">
      <formula>$A$33</formula>
    </cfRule>
  </conditionalFormatting>
  <conditionalFormatting sqref="B8:F8">
    <cfRule type="cellIs" dxfId="4" priority="1" operator="equal">
      <formula>$A$35</formula>
    </cfRule>
  </conditionalFormatting>
  <dataValidations count="6">
    <dataValidation type="list" allowBlank="1" showInputMessage="1" showErrorMessage="1" error="Use the drop down list (at the right of the cell)" prompt="This disclosure must be approved by the Departmental Secretary or Chief Executive - use the drop down list (at right of cell) to indicate whether this has been completed" sqref="B7:F7" xr:uid="{00000000-0002-0000-0100-000000000000}">
      <formula1>$A$33:$A$34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B90DBE8D-36D4-4CD8-8068-DF174DAE59EE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Departmental Secretary or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75"/>
  <sheetViews>
    <sheetView zoomScaleNormal="100" workbookViewId="0">
      <selection activeCell="B28" sqref="B28"/>
    </sheetView>
  </sheetViews>
  <sheetFormatPr defaultColWidth="0" defaultRowHeight="12.75" zeroHeight="1" x14ac:dyDescent="0.2"/>
  <cols>
    <col min="1" max="1" width="35.7109375" customWidth="1"/>
    <col min="2" max="2" width="14.28515625" customWidth="1"/>
    <col min="3" max="3" width="71.42578125" customWidth="1"/>
    <col min="4" max="4" width="50" customWidth="1"/>
    <col min="5" max="5" width="21.42578125" customWidth="1"/>
    <col min="6" max="6" width="37.5703125" customWidth="1"/>
    <col min="7" max="9" width="9.140625" hidden="1" customWidth="1"/>
    <col min="10" max="13" width="0" hidden="1" customWidth="1"/>
    <col min="14" max="16384" width="9.140625" hidden="1"/>
  </cols>
  <sheetData>
    <row r="1" spans="1:6" ht="26.25" customHeight="1" x14ac:dyDescent="0.2">
      <c r="A1" s="101" t="s">
        <v>52</v>
      </c>
      <c r="B1" s="101"/>
      <c r="C1" s="101"/>
      <c r="D1" s="101"/>
      <c r="E1" s="101"/>
      <c r="F1" s="16"/>
    </row>
    <row r="2" spans="1:6" ht="21" customHeight="1" x14ac:dyDescent="0.2">
      <c r="A2" s="3" t="s">
        <v>53</v>
      </c>
      <c r="B2" s="99" t="str">
        <f>'Summary and sign-off'!B2:F2</f>
        <v>The Office of Treaty Settlements and Takutai Moana Te Tāri Whakatau</v>
      </c>
      <c r="C2" s="99"/>
      <c r="D2" s="99"/>
      <c r="E2" s="99"/>
      <c r="F2" s="16"/>
    </row>
    <row r="3" spans="1:6" ht="31.5" x14ac:dyDescent="0.2">
      <c r="A3" s="3" t="s">
        <v>54</v>
      </c>
      <c r="B3" s="99" t="str">
        <f>'Summary and sign-off'!B3:F3</f>
        <v>Justine Smith</v>
      </c>
      <c r="C3" s="99"/>
      <c r="D3" s="99"/>
      <c r="E3" s="99"/>
      <c r="F3" s="16"/>
    </row>
    <row r="4" spans="1:6" ht="21" customHeight="1" x14ac:dyDescent="0.2">
      <c r="A4" s="3" t="s">
        <v>55</v>
      </c>
      <c r="B4" s="99">
        <f>'Summary and sign-off'!B4:F4</f>
        <v>45796</v>
      </c>
      <c r="C4" s="99"/>
      <c r="D4" s="99"/>
      <c r="E4" s="99"/>
      <c r="F4" s="16"/>
    </row>
    <row r="5" spans="1:6" ht="21" customHeight="1" x14ac:dyDescent="0.2">
      <c r="A5" s="3" t="s">
        <v>56</v>
      </c>
      <c r="B5" s="99">
        <f>'Summary and sign-off'!B5:F5</f>
        <v>45838</v>
      </c>
      <c r="C5" s="99"/>
      <c r="D5" s="99"/>
      <c r="E5" s="99"/>
      <c r="F5" s="16"/>
    </row>
    <row r="6" spans="1:6" ht="21" customHeight="1" x14ac:dyDescent="0.2">
      <c r="A6" s="3" t="s">
        <v>57</v>
      </c>
      <c r="B6" s="94" t="s">
        <v>25</v>
      </c>
      <c r="C6" s="94"/>
      <c r="D6" s="94"/>
      <c r="E6" s="94"/>
      <c r="F6" s="16"/>
    </row>
    <row r="7" spans="1:6" ht="21" customHeight="1" x14ac:dyDescent="0.2">
      <c r="A7" s="3" t="s">
        <v>7</v>
      </c>
      <c r="B7" s="94" t="s">
        <v>107</v>
      </c>
      <c r="C7" s="94"/>
      <c r="D7" s="94"/>
      <c r="E7" s="94"/>
      <c r="F7" s="94"/>
    </row>
    <row r="8" spans="1:6" ht="36" customHeight="1" x14ac:dyDescent="0.2">
      <c r="A8" s="103" t="s">
        <v>58</v>
      </c>
      <c r="B8" s="104"/>
      <c r="C8" s="104"/>
      <c r="D8" s="104"/>
      <c r="E8" s="104"/>
      <c r="F8" s="18"/>
    </row>
    <row r="9" spans="1:6" ht="24.75" customHeight="1" x14ac:dyDescent="0.2">
      <c r="A9" s="102" t="s">
        <v>59</v>
      </c>
      <c r="B9" s="105"/>
      <c r="C9" s="102"/>
      <c r="D9" s="102"/>
      <c r="E9" s="102"/>
      <c r="F9" s="28"/>
    </row>
    <row r="10" spans="1:6" ht="28.5" customHeight="1" x14ac:dyDescent="0.2">
      <c r="A10" s="23" t="s">
        <v>60</v>
      </c>
      <c r="B10" s="23" t="s">
        <v>61</v>
      </c>
      <c r="C10" s="23" t="s">
        <v>62</v>
      </c>
      <c r="D10" s="23" t="s">
        <v>63</v>
      </c>
      <c r="E10" s="23" t="s">
        <v>64</v>
      </c>
      <c r="F10" s="29"/>
    </row>
    <row r="11" spans="1:6" s="2" customFormat="1" x14ac:dyDescent="0.2">
      <c r="A11" s="83"/>
      <c r="B11" s="84"/>
      <c r="C11" s="85" t="s">
        <v>103</v>
      </c>
      <c r="D11" s="85"/>
      <c r="E11" s="86"/>
      <c r="F11" s="1"/>
    </row>
    <row r="12" spans="1:6" x14ac:dyDescent="0.2">
      <c r="A12" s="50" t="s">
        <v>65</v>
      </c>
      <c r="B12" s="51">
        <f>SUM(B11:B11)</f>
        <v>0</v>
      </c>
      <c r="C12" s="82"/>
      <c r="D12" s="100"/>
      <c r="E12" s="100"/>
      <c r="F12" s="16"/>
    </row>
    <row r="13" spans="1:6" ht="15.75" x14ac:dyDescent="0.2">
      <c r="A13" s="102" t="s">
        <v>66</v>
      </c>
      <c r="B13" s="102"/>
      <c r="C13" s="102"/>
      <c r="D13" s="102"/>
      <c r="E13" s="102"/>
      <c r="F13" s="28"/>
    </row>
    <row r="14" spans="1:6" ht="25.5" x14ac:dyDescent="0.2">
      <c r="A14" s="23" t="s">
        <v>60</v>
      </c>
      <c r="B14" s="23" t="s">
        <v>13</v>
      </c>
      <c r="C14" s="23" t="s">
        <v>67</v>
      </c>
      <c r="D14" s="23" t="s">
        <v>63</v>
      </c>
      <c r="E14" s="23" t="s">
        <v>64</v>
      </c>
      <c r="F14" s="29"/>
    </row>
    <row r="15" spans="1:6" s="2" customFormat="1" x14ac:dyDescent="0.2">
      <c r="A15" s="83"/>
      <c r="B15" s="84"/>
      <c r="C15" s="85" t="s">
        <v>104</v>
      </c>
      <c r="D15" s="85"/>
      <c r="E15" s="86"/>
      <c r="F15" s="1"/>
    </row>
    <row r="16" spans="1:6" x14ac:dyDescent="0.2">
      <c r="A16" s="50" t="s">
        <v>68</v>
      </c>
      <c r="B16" s="51">
        <f>SUM(B15:B15)</f>
        <v>0</v>
      </c>
      <c r="C16" s="82"/>
      <c r="D16" s="100"/>
      <c r="E16" s="100"/>
      <c r="F16" s="16"/>
    </row>
    <row r="17" spans="1:6" ht="15.75" x14ac:dyDescent="0.2">
      <c r="A17" s="102" t="s">
        <v>69</v>
      </c>
      <c r="B17" s="102"/>
      <c r="C17" s="102"/>
      <c r="D17" s="102"/>
      <c r="E17" s="102"/>
      <c r="F17" s="16"/>
    </row>
    <row r="18" spans="1:6" ht="25.5" x14ac:dyDescent="0.2">
      <c r="A18" s="23" t="s">
        <v>60</v>
      </c>
      <c r="B18" s="23" t="s">
        <v>13</v>
      </c>
      <c r="C18" s="23" t="s">
        <v>70</v>
      </c>
      <c r="D18" s="23" t="s">
        <v>71</v>
      </c>
      <c r="E18" s="23" t="s">
        <v>64</v>
      </c>
      <c r="F18" s="27"/>
    </row>
    <row r="19" spans="1:6" s="2" customFormat="1" x14ac:dyDescent="0.2">
      <c r="A19" s="83"/>
      <c r="B19" s="84"/>
      <c r="C19" s="85" t="s">
        <v>105</v>
      </c>
      <c r="D19" s="85"/>
      <c r="E19" s="86"/>
      <c r="F19" s="1"/>
    </row>
    <row r="20" spans="1:6" x14ac:dyDescent="0.2">
      <c r="A20" s="50" t="s">
        <v>72</v>
      </c>
      <c r="B20" s="51">
        <f>SUM(B19:B19)</f>
        <v>0</v>
      </c>
      <c r="C20" s="82"/>
      <c r="D20" s="100"/>
      <c r="E20" s="100"/>
      <c r="F20" s="16"/>
    </row>
    <row r="21" spans="1:6" ht="15" x14ac:dyDescent="0.2">
      <c r="A21" s="30" t="s">
        <v>73</v>
      </c>
      <c r="B21" s="41">
        <f>B12+B16+B20</f>
        <v>0</v>
      </c>
      <c r="C21" s="31"/>
      <c r="D21" s="31"/>
      <c r="E21" s="31"/>
      <c r="F21" s="16"/>
    </row>
    <row r="22" spans="1:6" ht="14.25" customHeight="1" x14ac:dyDescent="0.2">
      <c r="A22" s="16"/>
      <c r="B22" s="18"/>
      <c r="C22" s="16"/>
      <c r="D22" s="16"/>
      <c r="E22" s="16"/>
      <c r="F22" s="16"/>
    </row>
    <row r="23" spans="1:6" ht="14.25" customHeight="1" x14ac:dyDescent="0.2">
      <c r="A23" s="17"/>
      <c r="B23" s="18"/>
      <c r="C23" s="16"/>
      <c r="D23" s="16"/>
      <c r="E23" s="16"/>
      <c r="F23" s="16"/>
    </row>
    <row r="24" spans="1:6" ht="14.25" customHeight="1" x14ac:dyDescent="0.2">
      <c r="A24" s="19"/>
      <c r="F24" s="16"/>
    </row>
    <row r="25" spans="1:6" ht="14.25" customHeight="1" x14ac:dyDescent="0.2">
      <c r="A25" s="19"/>
      <c r="B25" s="16"/>
      <c r="D25" s="16"/>
      <c r="F25" s="16"/>
    </row>
    <row r="26" spans="1:6" x14ac:dyDescent="0.2">
      <c r="A26" s="19"/>
      <c r="F26" s="16"/>
    </row>
    <row r="27" spans="1:6" x14ac:dyDescent="0.2">
      <c r="A27" s="19"/>
      <c r="B27" s="18"/>
      <c r="C27" s="16"/>
      <c r="D27" s="16"/>
      <c r="E27" s="16"/>
      <c r="F27" s="16"/>
    </row>
    <row r="28" spans="1:6" ht="12.95" customHeight="1" x14ac:dyDescent="0.2">
      <c r="A28" s="19"/>
      <c r="B28" s="16"/>
      <c r="D28" s="16"/>
      <c r="F28" s="16"/>
    </row>
    <row r="29" spans="1:6" x14ac:dyDescent="0.2">
      <c r="A29" s="19"/>
      <c r="F29" s="16"/>
    </row>
    <row r="30" spans="1:6" x14ac:dyDescent="0.2">
      <c r="A30" s="19"/>
      <c r="B30" s="19"/>
      <c r="C30" s="19"/>
      <c r="D30" s="19"/>
      <c r="F30" s="16"/>
    </row>
    <row r="31" spans="1:6" x14ac:dyDescent="0.2">
      <c r="A31" s="25"/>
      <c r="B31" s="16"/>
      <c r="C31" s="16"/>
      <c r="D31" s="16"/>
      <c r="E31" s="16"/>
      <c r="F31" s="16"/>
    </row>
    <row r="32" spans="1:6" hidden="1" x14ac:dyDescent="0.2">
      <c r="A32" s="25"/>
      <c r="B32" s="16"/>
      <c r="C32" s="16"/>
      <c r="D32" s="16"/>
      <c r="E32" s="16"/>
      <c r="F32" s="16"/>
    </row>
    <row r="33" spans="1:6" x14ac:dyDescent="0.2"/>
    <row r="34" spans="1:6" x14ac:dyDescent="0.2"/>
    <row r="35" spans="1:6" x14ac:dyDescent="0.2"/>
    <row r="36" spans="1:6" x14ac:dyDescent="0.2"/>
    <row r="37" spans="1:6" ht="12.75" hidden="1" customHeight="1" x14ac:dyDescent="0.2"/>
    <row r="38" spans="1:6" x14ac:dyDescent="0.2"/>
    <row r="39" spans="1:6" x14ac:dyDescent="0.2"/>
    <row r="40" spans="1:6" hidden="1" x14ac:dyDescent="0.2">
      <c r="A40" s="25"/>
      <c r="B40" s="16"/>
      <c r="C40" s="16"/>
      <c r="D40" s="16"/>
      <c r="E40" s="16"/>
      <c r="F40" s="16"/>
    </row>
    <row r="41" spans="1:6" hidden="1" x14ac:dyDescent="0.2">
      <c r="A41" s="25"/>
      <c r="B41" s="16"/>
      <c r="C41" s="16"/>
      <c r="D41" s="16"/>
      <c r="E41" s="16"/>
      <c r="F41" s="16"/>
    </row>
    <row r="42" spans="1:6" hidden="1" x14ac:dyDescent="0.2">
      <c r="A42" s="25"/>
      <c r="B42" s="16"/>
      <c r="C42" s="16"/>
      <c r="D42" s="16"/>
      <c r="E42" s="16"/>
      <c r="F42" s="16"/>
    </row>
    <row r="43" spans="1:6" hidden="1" x14ac:dyDescent="0.2">
      <c r="A43" s="25"/>
      <c r="B43" s="16"/>
      <c r="C43" s="16"/>
      <c r="D43" s="16"/>
      <c r="E43" s="16"/>
      <c r="F43" s="16"/>
    </row>
    <row r="44" spans="1:6" hidden="1" x14ac:dyDescent="0.2">
      <c r="A44" s="25"/>
      <c r="B44" s="16"/>
      <c r="C44" s="16"/>
      <c r="D44" s="16"/>
      <c r="E44" s="16"/>
      <c r="F44" s="16"/>
    </row>
    <row r="45" spans="1:6" x14ac:dyDescent="0.2"/>
    <row r="46" spans="1:6" x14ac:dyDescent="0.2"/>
    <row r="47" spans="1:6" x14ac:dyDescent="0.2"/>
    <row r="48" spans="1:6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70" x14ac:dyDescent="0.2"/>
    <row r="73" x14ac:dyDescent="0.2"/>
    <row r="74" x14ac:dyDescent="0.2"/>
    <row r="75" x14ac:dyDescent="0.2"/>
  </sheetData>
  <sheetProtection formatCells="0" formatRows="0" insertColumns="0" insertRows="0" deleteRows="0"/>
  <mergeCells count="14">
    <mergeCell ref="B5:E5"/>
    <mergeCell ref="D20:E20"/>
    <mergeCell ref="A1:E1"/>
    <mergeCell ref="A13:E13"/>
    <mergeCell ref="A17:E17"/>
    <mergeCell ref="B2:E2"/>
    <mergeCell ref="B3:E3"/>
    <mergeCell ref="B4:E4"/>
    <mergeCell ref="A8:E8"/>
    <mergeCell ref="B6:E6"/>
    <mergeCell ref="D12:E12"/>
    <mergeCell ref="D16:E16"/>
    <mergeCell ref="A9:E9"/>
    <mergeCell ref="B7:F7"/>
  </mergeCells>
  <conditionalFormatting sqref="B7:F7">
    <cfRule type="cellIs" dxfId="3" priority="1" operator="equal">
      <formula>$A$38</formula>
    </cfRule>
  </conditionalFormatting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 A19 A15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18 A14 A10" xr:uid="{00000000-0002-0000-0200-000001000000}"/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7:F7" xr:uid="{E17162CA-C447-463A-A08A-C2AA5F2977EF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sign-off'!$A$24:$A$25</xm:f>
          </x14:formula1>
          <xm:sqref>B6:E6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sign-off'!$A$44</xm:f>
          </x14:formula1>
          <xm:sqref>B19 B11 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33"/>
  <sheetViews>
    <sheetView topLeftCell="A3" zoomScaleNormal="100" workbookViewId="0">
      <selection activeCell="B7" sqref="B7:F7"/>
    </sheetView>
  </sheetViews>
  <sheetFormatPr defaultColWidth="0" defaultRowHeight="12.75" zeroHeight="1" x14ac:dyDescent="0.2"/>
  <cols>
    <col min="1" max="1" width="35.7109375" customWidth="1"/>
    <col min="2" max="2" width="14.28515625" customWidth="1"/>
    <col min="3" max="3" width="71.42578125" customWidth="1"/>
    <col min="4" max="4" width="50" customWidth="1"/>
    <col min="5" max="5" width="21.42578125" customWidth="1"/>
    <col min="6" max="6" width="39.28515625" customWidth="1"/>
    <col min="7" max="10" width="9.140625" hidden="1" customWidth="1"/>
    <col min="11" max="13" width="0" hidden="1" customWidth="1"/>
  </cols>
  <sheetData>
    <row r="1" spans="1:6" ht="26.25" customHeight="1" x14ac:dyDescent="0.2">
      <c r="A1" s="101" t="s">
        <v>52</v>
      </c>
      <c r="B1" s="101"/>
      <c r="C1" s="101"/>
      <c r="D1" s="101"/>
      <c r="E1" s="101"/>
    </row>
    <row r="2" spans="1:6" ht="21" customHeight="1" x14ac:dyDescent="0.2">
      <c r="A2" s="3" t="s">
        <v>53</v>
      </c>
      <c r="B2" s="99" t="str">
        <f>'Summary and sign-off'!B2:F2</f>
        <v>The Office of Treaty Settlements and Takutai Moana Te Tāri Whakatau</v>
      </c>
      <c r="C2" s="99"/>
      <c r="D2" s="99"/>
      <c r="E2" s="99"/>
    </row>
    <row r="3" spans="1:6" ht="31.5" x14ac:dyDescent="0.2">
      <c r="A3" s="3" t="s">
        <v>54</v>
      </c>
      <c r="B3" s="99" t="str">
        <f>'Summary and sign-off'!B3:F3</f>
        <v>Justine Smith</v>
      </c>
      <c r="C3" s="99"/>
      <c r="D3" s="99"/>
      <c r="E3" s="99"/>
    </row>
    <row r="4" spans="1:6" ht="21" customHeight="1" x14ac:dyDescent="0.2">
      <c r="A4" s="3" t="s">
        <v>55</v>
      </c>
      <c r="B4" s="99">
        <f>'Summary and sign-off'!B4:F4</f>
        <v>45796</v>
      </c>
      <c r="C4" s="99"/>
      <c r="D4" s="99"/>
      <c r="E4" s="99"/>
    </row>
    <row r="5" spans="1:6" ht="21" customHeight="1" x14ac:dyDescent="0.2">
      <c r="A5" s="3" t="s">
        <v>56</v>
      </c>
      <c r="B5" s="99">
        <f>'Summary and sign-off'!B5:F5</f>
        <v>45838</v>
      </c>
      <c r="C5" s="99"/>
      <c r="D5" s="99"/>
      <c r="E5" s="99"/>
    </row>
    <row r="6" spans="1:6" ht="21" customHeight="1" x14ac:dyDescent="0.2">
      <c r="A6" s="3" t="s">
        <v>57</v>
      </c>
      <c r="B6" s="94" t="s">
        <v>25</v>
      </c>
      <c r="C6" s="94"/>
      <c r="D6" s="94"/>
      <c r="E6" s="94"/>
    </row>
    <row r="7" spans="1:6" ht="21" customHeight="1" x14ac:dyDescent="0.2">
      <c r="A7" s="3" t="s">
        <v>7</v>
      </c>
      <c r="B7" s="94" t="s">
        <v>107</v>
      </c>
      <c r="C7" s="94"/>
      <c r="D7" s="94"/>
      <c r="E7" s="94"/>
      <c r="F7" s="94"/>
    </row>
    <row r="8" spans="1:6" ht="35.25" customHeight="1" x14ac:dyDescent="0.25">
      <c r="A8" s="106" t="s">
        <v>74</v>
      </c>
      <c r="B8" s="106"/>
      <c r="C8" s="107"/>
      <c r="D8" s="107"/>
      <c r="E8" s="107"/>
      <c r="F8" s="26"/>
    </row>
    <row r="9" spans="1:6" ht="27" customHeight="1" x14ac:dyDescent="0.2">
      <c r="A9" s="23" t="s">
        <v>75</v>
      </c>
      <c r="B9" s="23" t="s">
        <v>13</v>
      </c>
      <c r="C9" s="23" t="s">
        <v>76</v>
      </c>
      <c r="D9" s="23" t="s">
        <v>77</v>
      </c>
      <c r="E9" s="23" t="s">
        <v>64</v>
      </c>
      <c r="F9" s="19"/>
    </row>
    <row r="10" spans="1:6" s="2" customFormat="1" x14ac:dyDescent="0.2">
      <c r="A10" s="87"/>
      <c r="B10" s="84"/>
      <c r="C10" s="88" t="s">
        <v>102</v>
      </c>
      <c r="D10" s="88"/>
      <c r="E10" s="89"/>
    </row>
    <row r="11" spans="1:6" ht="20.25" customHeight="1" x14ac:dyDescent="0.2">
      <c r="A11" s="37" t="s">
        <v>78</v>
      </c>
      <c r="B11" s="44">
        <f>SUM(B10:B10)</f>
        <v>0</v>
      </c>
      <c r="C11" s="49" t="str">
        <f>IF(SUBTOTAL(3,B10:B10)=SUBTOTAL(103,B10:B10),'Summary and sign-off'!$A$45,'Summary and sign-off'!$A$46)</f>
        <v>Check - there are no hidden rows with data</v>
      </c>
      <c r="D11" s="100" t="str">
        <f>IF('Summary and sign-off'!F55='Summary and sign-off'!F51,'Summary and sign-off'!A48,'Summary and sign-off'!A47)</f>
        <v>Check - each entry provides sufficient information</v>
      </c>
      <c r="E11" s="100"/>
      <c r="F11" s="2"/>
    </row>
    <row r="12" spans="1:6" ht="20.25" customHeight="1" x14ac:dyDescent="0.2">
      <c r="A12" s="17"/>
      <c r="B12" s="16"/>
      <c r="C12" s="16"/>
      <c r="D12" s="16"/>
      <c r="E12" s="16"/>
    </row>
    <row r="13" spans="1:6" ht="20.25" customHeight="1" x14ac:dyDescent="0.2">
      <c r="A13" s="17"/>
      <c r="B13" s="18"/>
      <c r="C13" s="16"/>
      <c r="D13" s="16"/>
      <c r="E13" s="16"/>
    </row>
    <row r="14" spans="1:6" ht="20.25" customHeight="1" x14ac:dyDescent="0.2">
      <c r="A14" s="19"/>
      <c r="B14" s="19"/>
      <c r="C14" s="19"/>
      <c r="D14" s="19"/>
      <c r="E14" s="19"/>
    </row>
    <row r="15" spans="1:6" ht="20.25" customHeight="1" x14ac:dyDescent="0.2">
      <c r="A15" s="19"/>
      <c r="B15" s="19"/>
      <c r="C15" s="27"/>
      <c r="D15" s="27"/>
      <c r="E15" s="27"/>
    </row>
    <row r="16" spans="1:6" ht="20.25" customHeight="1" x14ac:dyDescent="0.2">
      <c r="A16" s="19"/>
      <c r="B16" s="18"/>
      <c r="C16" s="16"/>
      <c r="D16" s="16"/>
      <c r="E16" s="16"/>
      <c r="F16" s="16"/>
    </row>
    <row r="17" spans="1:5" ht="20.25" customHeight="1" x14ac:dyDescent="0.2">
      <c r="A17" s="19"/>
      <c r="B17" s="19"/>
      <c r="C17" s="27"/>
      <c r="D17" s="27"/>
      <c r="E17" s="27"/>
    </row>
    <row r="18" spans="1:5" ht="20.25" customHeight="1" x14ac:dyDescent="0.2">
      <c r="A18" s="19"/>
      <c r="B18" s="19"/>
      <c r="C18" s="21"/>
      <c r="D18" s="21"/>
      <c r="E18" s="21"/>
    </row>
    <row r="19" spans="1:5" ht="20.25" customHeight="1" x14ac:dyDescent="0.2">
      <c r="A19" s="16"/>
      <c r="B19" s="16"/>
      <c r="C19" s="16"/>
      <c r="D19" s="16"/>
      <c r="E19" s="16"/>
    </row>
    <row r="20" spans="1:5" ht="20.25" customHeight="1" x14ac:dyDescent="0.2"/>
    <row r="21" spans="1:5" ht="20.25" customHeight="1" x14ac:dyDescent="0.2"/>
    <row r="22" spans="1:5" x14ac:dyDescent="0.2"/>
    <row r="23" spans="1:5" x14ac:dyDescent="0.2"/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</sheetData>
  <sheetProtection formatCells="0" insertRows="0" deleteRows="0"/>
  <mergeCells count="9">
    <mergeCell ref="D11:E11"/>
    <mergeCell ref="B6:E6"/>
    <mergeCell ref="B5:E5"/>
    <mergeCell ref="A1:E1"/>
    <mergeCell ref="B2:E2"/>
    <mergeCell ref="B3:E3"/>
    <mergeCell ref="B4:E4"/>
    <mergeCell ref="A8:E8"/>
    <mergeCell ref="B7:F7"/>
  </mergeCells>
  <conditionalFormatting sqref="B7:F7">
    <cfRule type="cellIs" dxfId="2" priority="1" operator="equal">
      <formula>$A$38</formula>
    </cfRule>
  </conditionalFormatting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" xr:uid="{00000000-0002-0000-03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9" xr:uid="{00000000-0002-0000-0300-000001000000}"/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7:F7" xr:uid="{83E52756-F784-4194-8370-91548F458CFB}"/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sign-off'!$A$24:$A$25</xm:f>
          </x14:formula1>
          <xm:sqref>B6:E6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sign-off'!$A$44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39"/>
  <sheetViews>
    <sheetView zoomScaleNormal="100" workbookViewId="0">
      <selection activeCell="B7" sqref="B7:F7"/>
    </sheetView>
  </sheetViews>
  <sheetFormatPr defaultColWidth="0" defaultRowHeight="12.75" zeroHeight="1" x14ac:dyDescent="0.2"/>
  <cols>
    <col min="1" max="1" width="35.7109375" customWidth="1"/>
    <col min="2" max="2" width="14.28515625" customWidth="1"/>
    <col min="3" max="3" width="71.42578125" customWidth="1"/>
    <col min="4" max="4" width="50" customWidth="1"/>
    <col min="5" max="5" width="21.42578125" customWidth="1"/>
    <col min="6" max="6" width="36.85546875" customWidth="1"/>
    <col min="7" max="10" width="9.140625" hidden="1" customWidth="1"/>
    <col min="11" max="13" width="0" hidden="1" customWidth="1"/>
    <col min="14" max="16384" width="9.140625" hidden="1"/>
  </cols>
  <sheetData>
    <row r="1" spans="1:6" ht="26.25" customHeight="1" x14ac:dyDescent="0.2">
      <c r="A1" s="101" t="s">
        <v>52</v>
      </c>
      <c r="B1" s="101"/>
      <c r="C1" s="101"/>
      <c r="D1" s="101"/>
      <c r="E1" s="101"/>
    </row>
    <row r="2" spans="1:6" ht="21" customHeight="1" x14ac:dyDescent="0.2">
      <c r="A2" s="3" t="s">
        <v>53</v>
      </c>
      <c r="B2" s="99" t="str">
        <f>'Summary and sign-off'!B2:F2</f>
        <v>The Office of Treaty Settlements and Takutai Moana Te Tāri Whakatau</v>
      </c>
      <c r="C2" s="99"/>
      <c r="D2" s="99"/>
      <c r="E2" s="99"/>
    </row>
    <row r="3" spans="1:6" ht="31.5" x14ac:dyDescent="0.2">
      <c r="A3" s="3" t="s">
        <v>79</v>
      </c>
      <c r="B3" s="99" t="str">
        <f>'Summary and sign-off'!B3:F3</f>
        <v>Justine Smith</v>
      </c>
      <c r="C3" s="99"/>
      <c r="D3" s="99"/>
      <c r="E3" s="99"/>
    </row>
    <row r="4" spans="1:6" ht="21" customHeight="1" x14ac:dyDescent="0.2">
      <c r="A4" s="3" t="s">
        <v>55</v>
      </c>
      <c r="B4" s="99">
        <f>'Summary and sign-off'!B4:F4</f>
        <v>45796</v>
      </c>
      <c r="C4" s="99"/>
      <c r="D4" s="99"/>
      <c r="E4" s="99"/>
    </row>
    <row r="5" spans="1:6" ht="21" customHeight="1" x14ac:dyDescent="0.2">
      <c r="A5" s="3" t="s">
        <v>56</v>
      </c>
      <c r="B5" s="99">
        <f>'Summary and sign-off'!B5:F5</f>
        <v>45838</v>
      </c>
      <c r="C5" s="99"/>
      <c r="D5" s="99"/>
      <c r="E5" s="99"/>
    </row>
    <row r="6" spans="1:6" ht="21" customHeight="1" x14ac:dyDescent="0.2">
      <c r="A6" s="3" t="s">
        <v>57</v>
      </c>
      <c r="B6" s="94" t="s">
        <v>25</v>
      </c>
      <c r="C6" s="94"/>
      <c r="D6" s="94"/>
      <c r="E6" s="94"/>
      <c r="F6" s="22"/>
    </row>
    <row r="7" spans="1:6" ht="21" customHeight="1" x14ac:dyDescent="0.2">
      <c r="A7" s="3" t="s">
        <v>7</v>
      </c>
      <c r="B7" s="94" t="s">
        <v>107</v>
      </c>
      <c r="C7" s="94"/>
      <c r="D7" s="94"/>
      <c r="E7" s="94"/>
      <c r="F7" s="94"/>
    </row>
    <row r="8" spans="1:6" ht="35.25" customHeight="1" x14ac:dyDescent="0.2">
      <c r="A8" s="104" t="s">
        <v>80</v>
      </c>
      <c r="B8" s="104"/>
      <c r="C8" s="107"/>
      <c r="D8" s="107"/>
      <c r="E8" s="107"/>
    </row>
    <row r="9" spans="1:6" ht="27" customHeight="1" x14ac:dyDescent="0.2">
      <c r="A9" s="23" t="s">
        <v>60</v>
      </c>
      <c r="B9" s="23" t="s">
        <v>13</v>
      </c>
      <c r="C9" s="23" t="s">
        <v>81</v>
      </c>
      <c r="D9" s="23" t="s">
        <v>82</v>
      </c>
      <c r="E9" s="23" t="s">
        <v>64</v>
      </c>
      <c r="F9" s="19"/>
    </row>
    <row r="10" spans="1:6" s="2" customFormat="1" hidden="1" x14ac:dyDescent="0.2">
      <c r="A10" s="74"/>
      <c r="B10" s="73"/>
      <c r="C10" s="75"/>
      <c r="D10" s="75"/>
      <c r="E10" s="76"/>
    </row>
    <row r="11" spans="1:6" s="2" customFormat="1" x14ac:dyDescent="0.2">
      <c r="A11" s="83">
        <v>45809</v>
      </c>
      <c r="B11" s="84">
        <v>23</v>
      </c>
      <c r="C11" s="88" t="s">
        <v>96</v>
      </c>
      <c r="D11" s="88" t="s">
        <v>97</v>
      </c>
      <c r="E11" s="89" t="s">
        <v>98</v>
      </c>
    </row>
    <row r="12" spans="1:6" ht="34.5" customHeight="1" x14ac:dyDescent="0.2">
      <c r="A12" s="37" t="s">
        <v>83</v>
      </c>
      <c r="B12" s="44">
        <f>SUM(B10:B11)</f>
        <v>23</v>
      </c>
      <c r="C12" s="49"/>
      <c r="D12" s="100"/>
      <c r="E12" s="100"/>
    </row>
    <row r="13" spans="1:6" ht="14.1" customHeight="1" x14ac:dyDescent="0.2">
      <c r="B13" s="16"/>
      <c r="C13" s="16"/>
      <c r="D13" s="16"/>
      <c r="E13" s="16"/>
    </row>
    <row r="14" spans="1:6" x14ac:dyDescent="0.2">
      <c r="A14" s="17"/>
      <c r="B14" s="16"/>
      <c r="C14" s="16"/>
      <c r="D14" s="16"/>
      <c r="E14" s="16"/>
    </row>
    <row r="15" spans="1:6" ht="12.6" customHeight="1" x14ac:dyDescent="0.2">
      <c r="A15" s="19"/>
      <c r="B15" s="16"/>
      <c r="C15" s="16"/>
      <c r="D15" s="16"/>
      <c r="E15" s="16"/>
    </row>
    <row r="16" spans="1:6" x14ac:dyDescent="0.2">
      <c r="A16" s="19"/>
      <c r="B16" s="18"/>
      <c r="C16" s="16"/>
      <c r="D16" s="16"/>
      <c r="E16" s="16"/>
      <c r="F16" s="16"/>
    </row>
    <row r="17" spans="1:6" x14ac:dyDescent="0.2">
      <c r="A17" s="19"/>
      <c r="C17" s="16"/>
      <c r="D17" s="16"/>
      <c r="E17" s="16"/>
      <c r="F17" s="16"/>
    </row>
    <row r="18" spans="1:6" ht="12.75" customHeight="1" x14ac:dyDescent="0.2">
      <c r="A18" s="19"/>
      <c r="B18" s="24"/>
      <c r="C18" s="21"/>
      <c r="D18" s="21"/>
      <c r="E18" s="21"/>
      <c r="F18" s="21"/>
    </row>
    <row r="19" spans="1:6" x14ac:dyDescent="0.2">
      <c r="B19" s="25"/>
      <c r="C19" s="16"/>
      <c r="D19" s="16"/>
      <c r="E19" s="16"/>
    </row>
    <row r="20" spans="1:6" hidden="1" x14ac:dyDescent="0.2">
      <c r="A20" s="16"/>
      <c r="B20" s="16"/>
      <c r="C20" s="16"/>
      <c r="D20" s="16"/>
    </row>
    <row r="21" spans="1:6" ht="12.75" hidden="1" customHeight="1" x14ac:dyDescent="0.2"/>
    <row r="22" spans="1:6" hidden="1" x14ac:dyDescent="0.2">
      <c r="A22" s="16"/>
      <c r="B22" s="16"/>
      <c r="C22" s="16"/>
      <c r="D22" s="16"/>
      <c r="E22" s="16"/>
    </row>
    <row r="23" spans="1:6" hidden="1" x14ac:dyDescent="0.2">
      <c r="A23" s="16"/>
      <c r="B23" s="16"/>
      <c r="C23" s="16"/>
      <c r="D23" s="16"/>
      <c r="E23" s="16"/>
    </row>
    <row r="24" spans="1:6" hidden="1" x14ac:dyDescent="0.2">
      <c r="A24" s="16"/>
      <c r="B24" s="16"/>
      <c r="C24" s="16"/>
      <c r="D24" s="16"/>
      <c r="E24" s="16"/>
    </row>
    <row r="25" spans="1:6" hidden="1" x14ac:dyDescent="0.2">
      <c r="A25" s="16"/>
      <c r="B25" s="16"/>
      <c r="C25" s="16"/>
      <c r="D25" s="16"/>
      <c r="E25" s="16"/>
    </row>
    <row r="26" spans="1:6" hidden="1" x14ac:dyDescent="0.2">
      <c r="A26" s="16"/>
      <c r="B26" s="16"/>
      <c r="C26" s="16"/>
      <c r="D26" s="16"/>
      <c r="E26" s="16"/>
    </row>
    <row r="27" spans="1:6" x14ac:dyDescent="0.2"/>
    <row r="28" spans="1:6" x14ac:dyDescent="0.2"/>
    <row r="29" spans="1:6" x14ac:dyDescent="0.2"/>
    <row r="30" spans="1:6" x14ac:dyDescent="0.2"/>
    <row r="31" spans="1:6" x14ac:dyDescent="0.2"/>
    <row r="32" spans="1: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</sheetData>
  <sheetProtection formatCells="0" insertRows="0" deleteRows="0"/>
  <mergeCells count="9">
    <mergeCell ref="D12:E12"/>
    <mergeCell ref="B6:E6"/>
    <mergeCell ref="B5:E5"/>
    <mergeCell ref="A1:E1"/>
    <mergeCell ref="B2:E2"/>
    <mergeCell ref="B3:E3"/>
    <mergeCell ref="B4:E4"/>
    <mergeCell ref="A8:E8"/>
    <mergeCell ref="B7:F7"/>
  </mergeCells>
  <conditionalFormatting sqref="B7:F7">
    <cfRule type="cellIs" dxfId="1" priority="1" operator="equal">
      <formula>$A$38</formula>
    </cfRule>
  </conditionalFormatting>
  <dataValidations count="4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" xr:uid="{00000000-0002-0000-04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9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1" xr:uid="{687D4BD6-8F5F-4681-B352-360D3908846F}">
      <formula1>$B$4</formula1>
      <formula2>$B$5</formula2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7:F7" xr:uid="{C8ED1994-3918-4D6A-9829-D5446FCB0476}"/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sign-off'!$A$24:$A$25</xm:f>
          </x14:formula1>
          <xm:sqref>B6:E6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sign-off'!$A$44</xm:f>
          </x14:formula1>
          <xm:sqref>B10:B11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45"/>
  <sheetViews>
    <sheetView zoomScaleNormal="100" workbookViewId="0">
      <selection activeCell="E16" sqref="E16"/>
    </sheetView>
  </sheetViews>
  <sheetFormatPr defaultColWidth="0" defaultRowHeight="12.75" zeroHeight="1" x14ac:dyDescent="0.2"/>
  <cols>
    <col min="1" max="1" width="35.7109375" customWidth="1"/>
    <col min="2" max="2" width="46.85546875" customWidth="1"/>
    <col min="3" max="3" width="22.140625" customWidth="1"/>
    <col min="4" max="4" width="25.42578125" customWidth="1"/>
    <col min="5" max="6" width="35.7109375" customWidth="1"/>
    <col min="7" max="7" width="38" customWidth="1"/>
    <col min="8" max="10" width="9.140625" hidden="1" customWidth="1"/>
    <col min="11" max="15" width="0" hidden="1" customWidth="1"/>
  </cols>
  <sheetData>
    <row r="1" spans="1:7" ht="26.25" customHeight="1" x14ac:dyDescent="0.2">
      <c r="A1" s="101" t="s">
        <v>84</v>
      </c>
      <c r="B1" s="101"/>
      <c r="C1" s="101"/>
      <c r="D1" s="101"/>
      <c r="E1" s="101"/>
      <c r="F1" s="101"/>
    </row>
    <row r="2" spans="1:7" ht="21" customHeight="1" x14ac:dyDescent="0.2">
      <c r="A2" s="3" t="s">
        <v>53</v>
      </c>
      <c r="B2" s="99" t="str">
        <f>'Summary and sign-off'!B2:F2</f>
        <v>The Office of Treaty Settlements and Takutai Moana Te Tāri Whakatau</v>
      </c>
      <c r="C2" s="99"/>
      <c r="D2" s="99"/>
      <c r="E2" s="99"/>
      <c r="F2" s="99"/>
    </row>
    <row r="3" spans="1:7" ht="31.5" x14ac:dyDescent="0.2">
      <c r="A3" s="3" t="s">
        <v>54</v>
      </c>
      <c r="B3" s="99" t="str">
        <f>'Summary and sign-off'!B3:F3</f>
        <v>Justine Smith</v>
      </c>
      <c r="C3" s="99"/>
      <c r="D3" s="99"/>
      <c r="E3" s="99"/>
      <c r="F3" s="99"/>
    </row>
    <row r="4" spans="1:7" ht="21" customHeight="1" x14ac:dyDescent="0.2">
      <c r="A4" s="3" t="s">
        <v>55</v>
      </c>
      <c r="B4" s="99">
        <f>'Summary and sign-off'!B4:F4</f>
        <v>45796</v>
      </c>
      <c r="C4" s="99"/>
      <c r="D4" s="99"/>
      <c r="E4" s="99"/>
      <c r="F4" s="99"/>
    </row>
    <row r="5" spans="1:7" ht="21" customHeight="1" x14ac:dyDescent="0.2">
      <c r="A5" s="3" t="s">
        <v>56</v>
      </c>
      <c r="B5" s="99">
        <f>'Summary and sign-off'!B5:F5</f>
        <v>45838</v>
      </c>
      <c r="C5" s="99"/>
      <c r="D5" s="99"/>
      <c r="E5" s="99"/>
      <c r="F5" s="99"/>
    </row>
    <row r="6" spans="1:7" ht="21" customHeight="1" x14ac:dyDescent="0.2">
      <c r="A6" s="3" t="s">
        <v>85</v>
      </c>
      <c r="B6" s="94" t="s">
        <v>25</v>
      </c>
      <c r="C6" s="94"/>
      <c r="D6" s="94"/>
      <c r="E6" s="94"/>
      <c r="F6" s="94"/>
    </row>
    <row r="7" spans="1:7" ht="21" customHeight="1" x14ac:dyDescent="0.2">
      <c r="A7" s="3" t="s">
        <v>7</v>
      </c>
      <c r="B7" s="94" t="s">
        <v>107</v>
      </c>
      <c r="C7" s="94"/>
      <c r="D7" s="94"/>
      <c r="E7" s="94"/>
      <c r="F7" s="94"/>
    </row>
    <row r="8" spans="1:7" ht="36" customHeight="1" x14ac:dyDescent="0.2">
      <c r="A8" s="104" t="s">
        <v>86</v>
      </c>
      <c r="B8" s="104"/>
      <c r="C8" s="104"/>
      <c r="D8" s="104"/>
      <c r="E8" s="104"/>
      <c r="F8" s="104"/>
    </row>
    <row r="9" spans="1:7" ht="39" customHeight="1" x14ac:dyDescent="0.2">
      <c r="A9" s="23" t="s">
        <v>60</v>
      </c>
      <c r="B9" s="77" t="s">
        <v>87</v>
      </c>
      <c r="C9" s="77" t="s">
        <v>88</v>
      </c>
      <c r="D9" s="77" t="s">
        <v>89</v>
      </c>
      <c r="E9" s="77" t="s">
        <v>90</v>
      </c>
      <c r="F9" s="77" t="s">
        <v>91</v>
      </c>
    </row>
    <row r="10" spans="1:7" s="2" customFormat="1" ht="25.5" x14ac:dyDescent="0.2">
      <c r="A10" s="83">
        <v>45820</v>
      </c>
      <c r="B10" s="88" t="s">
        <v>101</v>
      </c>
      <c r="C10" s="90" t="s">
        <v>39</v>
      </c>
      <c r="D10" s="88" t="s">
        <v>106</v>
      </c>
      <c r="E10" s="91">
        <v>202.5</v>
      </c>
      <c r="F10" s="89"/>
    </row>
    <row r="11" spans="1:7" s="2" customFormat="1" x14ac:dyDescent="0.2">
      <c r="A11" s="83">
        <v>45847</v>
      </c>
      <c r="B11" s="92" t="s">
        <v>100</v>
      </c>
      <c r="C11" s="90" t="s">
        <v>39</v>
      </c>
      <c r="D11" s="92" t="s">
        <v>99</v>
      </c>
      <c r="E11" s="91">
        <v>50</v>
      </c>
      <c r="F11" s="93"/>
    </row>
    <row r="12" spans="1:7" ht="27" customHeight="1" x14ac:dyDescent="0.2">
      <c r="A12" s="78" t="s">
        <v>92</v>
      </c>
      <c r="B12" s="79" t="s">
        <v>93</v>
      </c>
      <c r="C12" s="80">
        <f>C13+C14</f>
        <v>2</v>
      </c>
      <c r="D12" s="81"/>
      <c r="E12" s="100"/>
      <c r="F12" s="100"/>
      <c r="G12" s="2"/>
    </row>
    <row r="13" spans="1:7" ht="27" customHeight="1" x14ac:dyDescent="0.25">
      <c r="A13" s="38"/>
      <c r="B13" s="39" t="s">
        <v>39</v>
      </c>
      <c r="C13" s="40">
        <f>COUNTIF(C10:C11,'Summary and sign-off'!A42)</f>
        <v>2</v>
      </c>
      <c r="D13" s="13"/>
      <c r="E13" s="14"/>
      <c r="F13" s="15"/>
    </row>
    <row r="14" spans="1:7" ht="27" customHeight="1" x14ac:dyDescent="0.25">
      <c r="A14" s="38"/>
      <c r="B14" s="39" t="s">
        <v>40</v>
      </c>
      <c r="C14" s="40">
        <f>COUNTIF(C10:C11,'Summary and sign-off'!A43)</f>
        <v>0</v>
      </c>
      <c r="D14" s="13"/>
      <c r="E14" s="14"/>
      <c r="F14" s="15"/>
    </row>
    <row r="15" spans="1:7" ht="27" customHeight="1" x14ac:dyDescent="0.2">
      <c r="A15" s="16"/>
      <c r="B15" s="17"/>
      <c r="C15" s="16"/>
      <c r="D15" s="18"/>
      <c r="E15" s="18"/>
      <c r="F15" s="16"/>
    </row>
    <row r="16" spans="1:7" ht="27" customHeight="1" x14ac:dyDescent="0.2">
      <c r="A16" s="17"/>
      <c r="B16" s="17"/>
      <c r="C16" s="17"/>
      <c r="D16" s="17"/>
      <c r="E16" s="17"/>
      <c r="F16" s="17"/>
    </row>
    <row r="17" spans="1:6" ht="27" customHeight="1" x14ac:dyDescent="0.2">
      <c r="A17" s="19"/>
      <c r="B17" s="16"/>
      <c r="C17" s="16"/>
      <c r="D17" s="16"/>
      <c r="E17" s="16"/>
    </row>
    <row r="18" spans="1:6" ht="27" customHeight="1" x14ac:dyDescent="0.2">
      <c r="A18" s="19"/>
      <c r="B18" s="18"/>
      <c r="C18" s="16"/>
      <c r="D18" s="16"/>
      <c r="E18" s="16"/>
      <c r="F18" s="16"/>
    </row>
    <row r="19" spans="1:6" ht="27" customHeight="1" x14ac:dyDescent="0.2">
      <c r="A19" s="19"/>
      <c r="B19" s="20"/>
      <c r="C19" s="20"/>
      <c r="D19" s="20"/>
      <c r="E19" s="20"/>
      <c r="F19" s="20"/>
    </row>
    <row r="20" spans="1:6" ht="27" customHeight="1" x14ac:dyDescent="0.2">
      <c r="A20" s="19"/>
      <c r="B20" s="16"/>
      <c r="C20" s="16"/>
      <c r="D20" s="16"/>
      <c r="E20" s="16"/>
      <c r="F20" s="16"/>
    </row>
    <row r="21" spans="1:6" ht="27" customHeight="1" x14ac:dyDescent="0.2">
      <c r="A21" s="19"/>
      <c r="B21" s="16"/>
      <c r="C21" s="16"/>
      <c r="D21" s="16"/>
      <c r="E21" s="16"/>
      <c r="F21" s="16"/>
    </row>
    <row r="22" spans="1:6" x14ac:dyDescent="0.2">
      <c r="A22" s="19"/>
      <c r="C22" s="16"/>
      <c r="D22" s="16"/>
      <c r="E22" s="16"/>
      <c r="F22" s="16"/>
    </row>
    <row r="23" spans="1:6" ht="12.75" customHeight="1" x14ac:dyDescent="0.2">
      <c r="A23" s="19"/>
      <c r="B23" s="19"/>
      <c r="C23" s="21"/>
      <c r="D23" s="21"/>
      <c r="E23" s="21"/>
      <c r="F23" s="21"/>
    </row>
    <row r="24" spans="1:6" ht="12.75" customHeight="1" x14ac:dyDescent="0.2">
      <c r="A24" s="19"/>
      <c r="B24" s="19"/>
      <c r="C24" s="21"/>
      <c r="D24" s="21"/>
      <c r="E24" s="21"/>
      <c r="F24" s="21"/>
    </row>
    <row r="25" spans="1:6" ht="12.75" hidden="1" customHeight="1" x14ac:dyDescent="0.2">
      <c r="A25" s="19"/>
      <c r="B25" s="19"/>
      <c r="C25" s="21"/>
      <c r="D25" s="21"/>
      <c r="E25" s="21"/>
      <c r="F25" s="21"/>
    </row>
    <row r="26" spans="1:6" x14ac:dyDescent="0.2"/>
    <row r="27" spans="1:6" x14ac:dyDescent="0.2"/>
    <row r="28" spans="1:6" hidden="1" x14ac:dyDescent="0.2">
      <c r="A28" s="17"/>
      <c r="B28" s="17"/>
      <c r="C28" s="17"/>
      <c r="D28" s="17"/>
      <c r="E28" s="17"/>
      <c r="F28" s="17"/>
    </row>
    <row r="29" spans="1:6" hidden="1" x14ac:dyDescent="0.2">
      <c r="A29" s="17"/>
      <c r="B29" s="17"/>
      <c r="C29" s="17"/>
      <c r="D29" s="17"/>
      <c r="E29" s="17"/>
      <c r="F29" s="17"/>
    </row>
    <row r="30" spans="1:6" hidden="1" x14ac:dyDescent="0.2">
      <c r="A30" s="17"/>
      <c r="B30" s="17"/>
      <c r="C30" s="17"/>
      <c r="D30" s="17"/>
      <c r="E30" s="17"/>
      <c r="F30" s="17"/>
    </row>
    <row r="31" spans="1:6" hidden="1" x14ac:dyDescent="0.2">
      <c r="A31" s="17"/>
      <c r="B31" s="17"/>
      <c r="C31" s="17"/>
      <c r="D31" s="17"/>
      <c r="E31" s="17"/>
      <c r="F31" s="17"/>
    </row>
    <row r="32" spans="1:6" hidden="1" x14ac:dyDescent="0.2">
      <c r="A32" s="17"/>
      <c r="B32" s="17"/>
      <c r="C32" s="17"/>
      <c r="D32" s="17"/>
      <c r="E32" s="17"/>
      <c r="F32" s="17"/>
    </row>
    <row r="33" x14ac:dyDescent="0.2"/>
    <row r="34" x14ac:dyDescent="0.2"/>
    <row r="35" x14ac:dyDescent="0.2"/>
    <row r="36" x14ac:dyDescent="0.2"/>
    <row r="37" x14ac:dyDescent="0.2"/>
    <row r="38" x14ac:dyDescent="0.2"/>
    <row r="41" x14ac:dyDescent="0.2"/>
    <row r="42" x14ac:dyDescent="0.2"/>
    <row r="43" x14ac:dyDescent="0.2"/>
    <row r="44" x14ac:dyDescent="0.2"/>
    <row r="45" x14ac:dyDescent="0.2"/>
  </sheetData>
  <sheetProtection formatCells="0" insertRows="0" deleteRows="0"/>
  <dataConsolidate/>
  <mergeCells count="9">
    <mergeCell ref="E12:F12"/>
    <mergeCell ref="A8:F8"/>
    <mergeCell ref="A1:F1"/>
    <mergeCell ref="B2:F2"/>
    <mergeCell ref="B3:F3"/>
    <mergeCell ref="B4:F4"/>
    <mergeCell ref="B7:F7"/>
    <mergeCell ref="B5:F5"/>
    <mergeCell ref="B6:F6"/>
  </mergeCells>
  <conditionalFormatting sqref="B7:F7">
    <cfRule type="cellIs" dxfId="0" priority="1" operator="equal">
      <formula>$A$38</formula>
    </cfRule>
  </conditionalFormatting>
  <dataValidations count="4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" xr:uid="{00000000-0002-0000-05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9" xr:uid="{00000000-0002-0000-05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1" xr:uid="{E2AC63DE-68EE-4701-85B3-49225E7647B2}">
      <formula1>$B$4</formula1>
      <formula2>$B$5</formula2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7:F7" xr:uid="{5C7FD8F6-739A-43EE-A58A-4F19A3D1CD58}"/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sign-off'!$A$24:$A$25</xm:f>
          </x14:formula1>
          <xm:sqref>B6</xm:sqref>
        </x14:dataValidation>
        <x14:dataValidation type="list" allowBlank="1" showInputMessage="1" showErrorMessage="1" error="Use the drop down list (at the right of the cell)" xr:uid="{00000000-0002-0000-0500-000002000000}">
          <x14:formula1>
            <xm:f>'Summary and sign-off'!$A$42:$A$43</xm:f>
          </x14:formula1>
          <xm:sqref>C10:C11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sign-off'!$A$36:$A$41</xm:f>
          </x14:formula1>
          <xm:sqref>E10:E11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594bd7-5dc6-4a7d-97e8-b09e28ad53e2">H4YHSEFMRRXZ-7295580-6853</_dlc_DocId>
    <_dlc_DocIdUrl xmlns="ed594bd7-5dc6-4a7d-97e8-b09e28ad53e2">
      <Url>https://ministryofjusticenz.sharepoint.com/sites/TAOCE/_layouts/15/DocIdRedir.aspx?ID=H4YHSEFMRRXZ-7295580-6853</Url>
      <Description>H4YHSEFMRRXZ-7295580-6853</Description>
    </_dlc_DocIdUrl>
    <h3f12e0f8b7945f286f82d06166cbf8d xmlns="ed594bd7-5dc6-4a7d-97e8-b09e28ad53e2">
      <Terms xmlns="http://schemas.microsoft.com/office/infopath/2007/PartnerControls"/>
    </h3f12e0f8b7945f286f82d06166cbf8d>
    <TaxCatchAll xmlns="ed594bd7-5dc6-4a7d-97e8-b09e28ad53e2" xsi:nil="true"/>
    <ed2effc186d1401da88d39afa0c79f27 xmlns="ed594bd7-5dc6-4a7d-97e8-b09e28ad53e2">
      <Terms xmlns="http://schemas.microsoft.com/office/infopath/2007/PartnerControls"/>
    </ed2effc186d1401da88d39afa0c79f27>
    <lcf76f155ced4ddcb4097134ff3c332f xmlns="be54cfdc-00db-4350-9df0-93ea4ec2b574">
      <Terms xmlns="http://schemas.microsoft.com/office/infopath/2007/PartnerControls"/>
    </lcf76f155ced4ddcb4097134ff3c332f>
    <SharedWithUsers xmlns="ed594bd7-5dc6-4a7d-97e8-b09e28ad53e2">
      <UserInfo>
        <DisplayName>Ken Smart</DisplayName>
        <AccountId>87</AccountId>
        <AccountType/>
      </UserInfo>
      <UserInfo>
        <DisplayName>Nehalkumar patel</DisplayName>
        <AccountId>157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 Document" ma:contentTypeID="0x010100195DF981489D1B4AB83F927399D6CD1F0100B46791160F85E144AA986BE1753B9356" ma:contentTypeVersion="15" ma:contentTypeDescription="" ma:contentTypeScope="" ma:versionID="7267fda9f698983eb28b1469336a8935">
  <xsd:schema xmlns:xsd="http://www.w3.org/2001/XMLSchema" xmlns:xs="http://www.w3.org/2001/XMLSchema" xmlns:p="http://schemas.microsoft.com/office/2006/metadata/properties" xmlns:ns2="ed594bd7-5dc6-4a7d-97e8-b09e28ad53e2" xmlns:ns3="be54cfdc-00db-4350-9df0-93ea4ec2b574" targetNamespace="http://schemas.microsoft.com/office/2006/metadata/properties" ma:root="true" ma:fieldsID="365a9880d2812e500fa30f9a3da67775" ns2:_="" ns3:_="">
    <xsd:import namespace="ed594bd7-5dc6-4a7d-97e8-b09e28ad53e2"/>
    <xsd:import namespace="be54cfdc-00db-4350-9df0-93ea4ec2b574"/>
    <xsd:element name="properties">
      <xsd:complexType>
        <xsd:sequence>
          <xsd:element name="documentManagement">
            <xsd:complexType>
              <xsd:all>
                <xsd:element ref="ns2:ed2effc186d1401da88d39afa0c79f27" minOccurs="0"/>
                <xsd:element ref="ns2:TaxCatchAll" minOccurs="0"/>
                <xsd:element ref="ns2:TaxCatchAllLabel" minOccurs="0"/>
                <xsd:element ref="ns2:h3f12e0f8b7945f286f82d06166cbf8d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4bd7-5dc6-4a7d-97e8-b09e28ad53e2" elementFormDefault="qualified">
    <xsd:import namespace="http://schemas.microsoft.com/office/2006/documentManagement/types"/>
    <xsd:import namespace="http://schemas.microsoft.com/office/infopath/2007/PartnerControls"/>
    <xsd:element name="ed2effc186d1401da88d39afa0c79f27" ma:index="8" nillable="true" ma:taxonomy="true" ma:internalName="ed2effc186d1401da88d39afa0c79f27" ma:taxonomyFieldName="BusinessActivity" ma:displayName="Business Activity" ma:default="" ma:fieldId="{ed2effc1-86d1-401d-a88d-39afa0c79f27}" ma:sspId="e1e2d475-dc97-41b9-a896-027d07f5a0e8" ma:termSetId="7fdcff37-7cb5-40ea-bfab-422af3058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16b7c04-5b8d-4cce-a1c3-b6a52bef54a5}" ma:internalName="TaxCatchAll" ma:showField="CatchAllData" ma:web="ed594bd7-5dc6-4a7d-97e8-b09e28ad53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16b7c04-5b8d-4cce-a1c3-b6a52bef54a5}" ma:internalName="TaxCatchAllLabel" ma:readOnly="true" ma:showField="CatchAllDataLabel" ma:web="ed594bd7-5dc6-4a7d-97e8-b09e28ad53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3f12e0f8b7945f286f82d06166cbf8d" ma:index="12" nillable="true" ma:taxonomy="true" ma:internalName="h3f12e0f8b7945f286f82d06166cbf8d" ma:taxonomyFieldName="DocumentType" ma:displayName="Document Type" ma:default="" ma:fieldId="{13f12e0f-8b79-45f2-86f8-2d06166cbf8d}" ma:sspId="e1e2d475-dc97-41b9-a896-027d07f5a0e8" ma:termSetId="9a0f1dcf-5ff3-4310-bcf0-a07d8c5519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4cfdc-00db-4350-9df0-93ea4ec2b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e1e2d475-dc97-41b9-a896-027d07f5a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79D7F4-D0D7-4BCB-BBEA-E7C37A64913E}">
  <ds:schemaRefs>
    <ds:schemaRef ds:uri="http://purl.org/dc/terms/"/>
    <ds:schemaRef ds:uri="ed594bd7-5dc6-4a7d-97e8-b09e28ad53e2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e54cfdc-00db-4350-9df0-93ea4ec2b57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309817-240C-4227-9856-A62C36C15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594bd7-5dc6-4a7d-97e8-b09e28ad53e2"/>
    <ds:schemaRef ds:uri="be54cfdc-00db-4350-9df0-93ea4ec2b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9DBCAB-6875-4133-81DD-45924FC1DF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Manager/>
  <Company>SSC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CE-Expense-Disclosure-Workbook-2018</dc:title>
  <dc:subject/>
  <dc:creator>mortensenm</dc:creator>
  <cp:keywords/>
  <dc:description>Version 7 - for review by SIT - ready 2/10/18</dc:description>
  <cp:lastModifiedBy>Ellis, Marama</cp:lastModifiedBy>
  <cp:revision/>
  <dcterms:created xsi:type="dcterms:W3CDTF">2010-10-17T20:59:02Z</dcterms:created>
  <dcterms:modified xsi:type="dcterms:W3CDTF">2025-07-28T22:38:28Z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0x010100195DF981489D1B4AB83F927399D6CD1F0100B46791160F85E144AA986BE1753B9356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AuthorIds_UIVersion_3585">
    <vt:lpwstr>122</vt:lpwstr>
  </property>
  <property fmtid="{D5CDD505-2E9C-101B-9397-08002B2CF9AE}" pid="8" name="AuthorIds_UIVersion_3587">
    <vt:lpwstr>122</vt:lpwstr>
  </property>
  <property fmtid="{D5CDD505-2E9C-101B-9397-08002B2CF9AE}" pid="9" name="_dlc_DocIdItemGuid">
    <vt:lpwstr>024b2e95-67c1-43b7-b7ce-9ef6752fc0f6</vt:lpwstr>
  </property>
  <property fmtid="{D5CDD505-2E9C-101B-9397-08002B2CF9AE}" pid="10" name="SharedWithUsers">
    <vt:lpwstr>87;#Ken Smart;#157;#Nehalkumar patel</vt:lpwstr>
  </property>
  <property fmtid="{D5CDD505-2E9C-101B-9397-08002B2CF9AE}" pid="11" name="MediaServiceImageTags">
    <vt:lpwstr/>
  </property>
  <property fmtid="{D5CDD505-2E9C-101B-9397-08002B2CF9AE}" pid="12" name="DocumentType">
    <vt:lpwstr/>
  </property>
  <property fmtid="{D5CDD505-2E9C-101B-9397-08002B2CF9AE}" pid="13" name="BusinessActivity">
    <vt:lpwstr/>
  </property>
</Properties>
</file>