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URACH\Downloads\"/>
    </mc:Choice>
  </mc:AlternateContent>
  <xr:revisionPtr revIDLastSave="0" documentId="13_ncr:1_{AED1FAB8-4B3A-46B3-B3B1-84E6D7CEB3C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Summary and sign-off" sheetId="13" r:id="rId1"/>
    <sheet name="Travel" sheetId="1" r:id="rId2"/>
    <sheet name="Hospitality" sheetId="2" r:id="rId3"/>
    <sheet name="All other expenses" sheetId="3" r:id="rId4"/>
    <sheet name="Gifts and benefits" sheetId="4" r:id="rId5"/>
  </sheets>
  <definedNames>
    <definedName name="_xlnm.Print_Area" localSheetId="3">'All other expenses'!$A$1:$E$46</definedName>
    <definedName name="_xlnm.Print_Area" localSheetId="4">'Gifts and benefits'!$A$1:$F$21</definedName>
    <definedName name="_xlnm.Print_Area" localSheetId="2">Hospitality!$A$1:$E$19</definedName>
    <definedName name="_xlnm.Print_Area" localSheetId="0">'Summary and sign-off'!$A$1:$F$21</definedName>
    <definedName name="_xlnm.Print_Area" localSheetId="1">Travel!$A$1:$E$88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E58" i="13"/>
  <c r="C58" i="13"/>
  <c r="C12" i="4"/>
  <c r="C11" i="4"/>
  <c r="B58" i="13" l="1"/>
  <c r="B57" i="13"/>
  <c r="D57" i="13"/>
  <c r="B56" i="13"/>
  <c r="D56" i="13"/>
  <c r="D54" i="13"/>
  <c r="B54" i="13"/>
  <c r="D53" i="13"/>
  <c r="B53" i="13"/>
  <c r="B2" i="4"/>
  <c r="B3" i="4"/>
  <c r="B2" i="3"/>
  <c r="B3" i="3"/>
  <c r="B2" i="2"/>
  <c r="B3" i="2"/>
  <c r="B2" i="1"/>
  <c r="B3" i="1"/>
  <c r="F56" i="13" l="1"/>
  <c r="F58" i="13"/>
  <c r="F57" i="13"/>
  <c r="F54" i="13"/>
  <c r="D55" i="13" s="1"/>
  <c r="F53" i="13"/>
  <c r="C12" i="13"/>
  <c r="C11" i="13"/>
  <c r="C10" i="13"/>
  <c r="C14" i="13" l="1"/>
  <c r="C15" i="13"/>
  <c r="B5" i="4" l="1"/>
  <c r="B4" i="4"/>
  <c r="B5" i="3"/>
  <c r="B4" i="3"/>
  <c r="B5" i="2"/>
  <c r="B4" i="2"/>
  <c r="B5" i="1"/>
  <c r="B4" i="1"/>
  <c r="C13" i="13" l="1"/>
  <c r="F11" i="13" l="1"/>
  <c r="C10" i="4"/>
  <c r="F10" i="13" s="1"/>
  <c r="F12" i="13" l="1"/>
  <c r="B62" i="1"/>
  <c r="B11" i="1"/>
  <c r="B13" i="13" s="1"/>
  <c r="B14" i="13" l="1"/>
  <c r="B55" i="13"/>
  <c r="F55" i="13" s="1"/>
  <c r="B78" i="1"/>
  <c r="B15" i="13" s="1"/>
  <c r="B40" i="3"/>
  <c r="B12" i="13" s="1"/>
  <c r="B12" i="2"/>
  <c r="B11" i="13" s="1"/>
  <c r="B10" i="13" l="1"/>
  <c r="B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Smart [SSC]</author>
  </authors>
  <commentList>
    <comment ref="A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  <comment ref="A13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  <comment ref="A64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Smart [SSC]</author>
  </authors>
  <commentList>
    <comment ref="A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Smart [SSC]</author>
  </authors>
  <commentList>
    <comment ref="A8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Smart [SSC]</author>
  </authors>
  <commentList>
    <comment ref="A8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
Insert additional rows as needed:
- 'right click' on a row number (left of screen)
- select 'Insert' (this will insert a row above it)
</t>
        </r>
      </text>
    </comment>
  </commentList>
</comments>
</file>

<file path=xl/sharedStrings.xml><?xml version="1.0" encoding="utf-8"?>
<sst xmlns="http://schemas.openxmlformats.org/spreadsheetml/2006/main" count="426" uniqueCount="189">
  <si>
    <t>Secretary or Chief Executive Expenses, Gifts and Benefits Disclosure - summary &amp; sign-off*</t>
  </si>
  <si>
    <t>Organisation Name*</t>
  </si>
  <si>
    <t xml:space="preserve">Te Arawhiti </t>
  </si>
  <si>
    <t>Secretary or Chief Executive**</t>
  </si>
  <si>
    <t>Lil Anderson</t>
  </si>
  <si>
    <t>Disclosure period start***</t>
  </si>
  <si>
    <t>Disclosure period end***</t>
  </si>
  <si>
    <t>Agency totals check</t>
  </si>
  <si>
    <t>Secretary or Chief Executive approval****</t>
  </si>
  <si>
    <t>This disclosure has been approved by the Departmental Secretary or Chief Executive</t>
  </si>
  <si>
    <t>Other sign-off****</t>
  </si>
  <si>
    <t>Andy Fulbrook, Chief Finance Officer, Ministry of Justice</t>
  </si>
  <si>
    <t>Summary of expenses</t>
  </si>
  <si>
    <t>Cost in NZ$</t>
  </si>
  <si>
    <r>
      <t>GST inc / exc</t>
    </r>
    <r>
      <rPr>
        <b/>
        <sz val="10"/>
        <rFont val="Arial"/>
        <family val="2"/>
      </rPr>
      <t/>
    </r>
  </si>
  <si>
    <t>Gifts and benefits</t>
  </si>
  <si>
    <t>Count</t>
  </si>
  <si>
    <t>Travel expenses</t>
  </si>
  <si>
    <t>Number offered</t>
  </si>
  <si>
    <t>Hospitality</t>
  </si>
  <si>
    <t>Number accepted</t>
  </si>
  <si>
    <t>Other expenses</t>
  </si>
  <si>
    <t>Number declined</t>
  </si>
  <si>
    <t>International Travel</t>
  </si>
  <si>
    <t>Domestic Travel</t>
  </si>
  <si>
    <t>Local Travel</t>
  </si>
  <si>
    <t>Text required for validation and checks - don't change, move, delete or overwrite</t>
  </si>
  <si>
    <t>Insert additional rows as needed: right click on a row number (left of screen) and select Insert - this will insert a row above selected row.</t>
  </si>
  <si>
    <t>Figures include GST (where applicable)</t>
  </si>
  <si>
    <t>Figures exclude GST</t>
  </si>
  <si>
    <t>Data and totals on this worksheet have NOT YET BEEN CHECKED AND CONFIRMED</t>
  </si>
  <si>
    <t>Data and totals on this worksheet checked and confirmed</t>
  </si>
  <si>
    <t>Data and totals have not yet been checked and confirmed for any sheet</t>
  </si>
  <si>
    <t>Some data and totals have not yet been checked and confirmed</t>
  </si>
  <si>
    <t>Data and totals checked on all sheets</t>
  </si>
  <si>
    <t>Not yet indicated</t>
  </si>
  <si>
    <t>GST inclusion inconsistent</t>
  </si>
  <si>
    <t>This disclosure has not yet been approved by the Departmental Secretary or Chief Executive</t>
  </si>
  <si>
    <t>Type here who else has approved this disclosure</t>
  </si>
  <si>
    <t>Cultural item - not appropriate to value</t>
  </si>
  <si>
    <t>Under $100</t>
  </si>
  <si>
    <t>$100 - $500</t>
  </si>
  <si>
    <t>$500 - $1,000</t>
  </si>
  <si>
    <t>Over $1,000</t>
  </si>
  <si>
    <t>Estimate not possible</t>
  </si>
  <si>
    <t>Accepted</t>
  </si>
  <si>
    <t>Declined</t>
  </si>
  <si>
    <t>Check - there are no hidden rows with data</t>
  </si>
  <si>
    <t>Error - this total includes data from 'hidden' rows</t>
  </si>
  <si>
    <t>Check - each entry provides sufficient information</t>
  </si>
  <si>
    <t>Not all lines have an entry for "Cost in NZ$" and "Type of expense"</t>
  </si>
  <si>
    <t>Not all lines have an entry for "Description", "Was the gift accepted?" and "Estimated value in NZ$"</t>
  </si>
  <si>
    <t>Check that # of 'costs' = 'type of expenses' (also "accepted/declined" for gifts &amp; benefits)</t>
  </si>
  <si>
    <t>These checks (F53 to F61) are imperfect - they count the entries in each column and checks these totals are the same</t>
  </si>
  <si>
    <t>Travel checks</t>
  </si>
  <si>
    <t>Hospitality check</t>
  </si>
  <si>
    <t>All other expenses check</t>
  </si>
  <si>
    <t>Gifts and benefits check</t>
  </si>
  <si>
    <t>Public Service Secretary or Chief Executive Expense Disclosure</t>
  </si>
  <si>
    <t xml:space="preserve">Organisation Name </t>
  </si>
  <si>
    <t>Public Service Secretary or Chief Executive</t>
  </si>
  <si>
    <t>Disclosure period start</t>
  </si>
  <si>
    <t>Disclosure period end</t>
  </si>
  <si>
    <t>GST on costs</t>
  </si>
  <si>
    <r>
      <t xml:space="preserve">International Travel   </t>
    </r>
    <r>
      <rPr>
        <sz val="12"/>
        <color theme="0"/>
        <rFont val="Arial"/>
        <family val="2"/>
      </rPr>
      <t xml:space="preserve"> (including travel within NZ at beginning and end of overseas trip)</t>
    </r>
  </si>
  <si>
    <t>Date(s)*</t>
  </si>
  <si>
    <t>Cost in NZ$**</t>
  </si>
  <si>
    <r>
      <t xml:space="preserve">Purpose of travel
</t>
    </r>
    <r>
      <rPr>
        <sz val="10"/>
        <color theme="0"/>
        <rFont val="Arial"/>
        <family val="2"/>
      </rPr>
      <t>(e.g. attending XYZ conference for 3 days)***</t>
    </r>
  </si>
  <si>
    <r>
      <t xml:space="preserve">Type of expense
</t>
    </r>
    <r>
      <rPr>
        <sz val="10"/>
        <color theme="0"/>
        <rFont val="Arial"/>
        <family val="2"/>
      </rPr>
      <t>(e.g. hotel, airfares, taxis, meals &amp; for how many people)</t>
    </r>
  </si>
  <si>
    <t>Location(s)</t>
  </si>
  <si>
    <t xml:space="preserve">No International Travel to disclose. </t>
  </si>
  <si>
    <t>Subtotal - international travel</t>
  </si>
  <si>
    <r>
      <t xml:space="preserve">Domestic Travel   </t>
    </r>
    <r>
      <rPr>
        <sz val="12"/>
        <color theme="0"/>
        <rFont val="Arial"/>
        <family val="2"/>
      </rPr>
      <t xml:space="preserve"> (within NZ, including travel to and from local airport)</t>
    </r>
  </si>
  <si>
    <r>
      <t xml:space="preserve">Purpose of travel
</t>
    </r>
    <r>
      <rPr>
        <sz val="10"/>
        <color theme="0"/>
        <rFont val="Arial"/>
        <family val="2"/>
      </rPr>
      <t>(e.g. visiting district office for two days...)***</t>
    </r>
  </si>
  <si>
    <t>Commemoration 160th  Battle of Te Ranga</t>
  </si>
  <si>
    <t>Air New Zealand Travel Card - Service Fee</t>
  </si>
  <si>
    <t>Tauranga</t>
  </si>
  <si>
    <t>Wellington</t>
  </si>
  <si>
    <t>Regional Visit PM Tuhoe in Taneatua</t>
  </si>
  <si>
    <t>Hamilton</t>
  </si>
  <si>
    <t>Fuel</t>
  </si>
  <si>
    <t xml:space="preserve">National Iwi Chairs August Quarterly </t>
  </si>
  <si>
    <t>Auckland</t>
  </si>
  <si>
    <t>National Iwi Chairs August Quarterly Flights</t>
  </si>
  <si>
    <t>Domestic Flights - Airfares</t>
  </si>
  <si>
    <t>Koroneihana Commemorations - Waikato Tainui</t>
  </si>
  <si>
    <t xml:space="preserve">Parking </t>
  </si>
  <si>
    <t>Regional visit Turangi Tongariro National Park Tūwharetoa</t>
  </si>
  <si>
    <t>Taupo</t>
  </si>
  <si>
    <t>Koroneihana Commemorations/Turangi Tongagriro National Park</t>
  </si>
  <si>
    <t>Taxi</t>
  </si>
  <si>
    <t>Koroneihana Commemorations - Waikato Tainui in August 2024</t>
  </si>
  <si>
    <t>Rental Car</t>
  </si>
  <si>
    <t>Accommodation</t>
  </si>
  <si>
    <t>Regional visit Turangi Tongariro National Park Tūwharetoa in August 2024</t>
  </si>
  <si>
    <t>Taupo/Turangi</t>
  </si>
  <si>
    <t>Air New Zealand Travel Card - Add on Fee</t>
  </si>
  <si>
    <t>Auckland/Hamilton</t>
  </si>
  <si>
    <t>Koroneihana Commemorations + Turangi Tongariro National Park Tūwharetoa in August 2024 Tickets Fee</t>
  </si>
  <si>
    <t>Wellington Airport - accompany Minister's visit Far North</t>
  </si>
  <si>
    <t>Weliington</t>
  </si>
  <si>
    <t>Parking</t>
  </si>
  <si>
    <t>Accompany Minister visit Far North Kerikeri &amp; Whanganui</t>
  </si>
  <si>
    <t>Kerikeri</t>
  </si>
  <si>
    <t>Cyclone Recovery Meeting</t>
  </si>
  <si>
    <t xml:space="preserve">Meal for 4 </t>
  </si>
  <si>
    <t>Napier</t>
  </si>
  <si>
    <t>Cylclone Recovery Meeting</t>
  </si>
  <si>
    <t>Air New Zealand Travel Card Fee</t>
  </si>
  <si>
    <t xml:space="preserve">Air New Zealand Travel Card Fee </t>
  </si>
  <si>
    <t xml:space="preserve">Accommodation </t>
  </si>
  <si>
    <t>Waitangi Tribunal Members Conference 12-13 November</t>
  </si>
  <si>
    <t xml:space="preserve">Meal for 2 </t>
  </si>
  <si>
    <t>Meal for 2</t>
  </si>
  <si>
    <t>CNI Iwi Holdings Limited Hui 13-15 November</t>
  </si>
  <si>
    <t>Meal for 3</t>
  </si>
  <si>
    <t>Rotorua</t>
  </si>
  <si>
    <t>Hotel Carpark</t>
  </si>
  <si>
    <t>Dinner - Meal for 3</t>
  </si>
  <si>
    <t>Subtotal - domestic travel</t>
  </si>
  <si>
    <r>
      <t xml:space="preserve">Local Travel    </t>
    </r>
    <r>
      <rPr>
        <sz val="12"/>
        <color theme="0"/>
        <rFont val="Arial"/>
        <family val="2"/>
      </rPr>
      <t>(within City, excluding travel to airport)</t>
    </r>
  </si>
  <si>
    <r>
      <t>Purpose of travel</t>
    </r>
    <r>
      <rPr>
        <sz val="10"/>
        <color theme="0"/>
        <rFont val="Arial"/>
        <family val="2"/>
      </rPr>
      <t xml:space="preserve">
(e.g. meeting with Minister)***</t>
    </r>
  </si>
  <si>
    <r>
      <t xml:space="preserve">Type of expense
</t>
    </r>
    <r>
      <rPr>
        <sz val="10"/>
        <color theme="0"/>
        <rFont val="Arial"/>
        <family val="2"/>
      </rPr>
      <t>(e.g. taxi, parking, bus)</t>
    </r>
  </si>
  <si>
    <t>Change Decisions Meeting</t>
  </si>
  <si>
    <t>Australian High Commissioner Meeting</t>
  </si>
  <si>
    <t xml:space="preserve">Taxi </t>
  </si>
  <si>
    <t>Guest Speaker - Te Putanga Leadership</t>
  </si>
  <si>
    <t>Upper Hutt</t>
  </si>
  <si>
    <t>CCN Forum Meeting</t>
  </si>
  <si>
    <t>Waitangi Tribunal Members Conference</t>
  </si>
  <si>
    <t>Wellington Airport</t>
  </si>
  <si>
    <t>Accompany Ministers -  Hīkoi mō te Tiriti</t>
  </si>
  <si>
    <t>Poroporoaki Chief Executives External</t>
  </si>
  <si>
    <t>Uber</t>
  </si>
  <si>
    <t>Ministerial Support - Hioki 18-19 Nov</t>
  </si>
  <si>
    <t>Ministerial Support - Hioki 19-20 Nov</t>
  </si>
  <si>
    <t>Subtotal - local travel</t>
  </si>
  <si>
    <t>Total travel expenses</t>
  </si>
  <si>
    <t>Date(s)**</t>
  </si>
  <si>
    <r>
      <t xml:space="preserve">Purpose of hospitality
</t>
    </r>
    <r>
      <rPr>
        <sz val="10"/>
        <color theme="0"/>
        <rFont val="Arial"/>
        <family val="2"/>
      </rPr>
      <t xml:space="preserve">(e.g. hosting delegation from China, building relationships, team building) </t>
    </r>
  </si>
  <si>
    <r>
      <t xml:space="preserve">Type of expense
</t>
    </r>
    <r>
      <rPr>
        <sz val="10"/>
        <color theme="0"/>
        <rFont val="Arial"/>
        <family val="2"/>
      </rPr>
      <t>(what and for how many e.g. dinner for 5)</t>
    </r>
  </si>
  <si>
    <t>Hosting Australia's Indigenous Productivity Team</t>
  </si>
  <si>
    <t>Lunch for 10</t>
  </si>
  <si>
    <t>1 Gluten Free Meal</t>
  </si>
  <si>
    <t>Tumu Whakarae Poroporoaki from Te Arawhiti</t>
  </si>
  <si>
    <t xml:space="preserve">Lunch for 150+ </t>
  </si>
  <si>
    <t xml:space="preserve">Total hospitality expenses </t>
  </si>
  <si>
    <t>Public Service secretary or Chief Executive</t>
  </si>
  <si>
    <r>
      <t xml:space="preserve">Purpose of expense
</t>
    </r>
    <r>
      <rPr>
        <sz val="10"/>
        <color theme="0"/>
        <rFont val="Arial"/>
        <family val="2"/>
      </rPr>
      <t>(e.g. subscription part of employment agreement, development as agreed with PSC)</t>
    </r>
  </si>
  <si>
    <r>
      <t xml:space="preserve">Type of expense
</t>
    </r>
    <r>
      <rPr>
        <sz val="10"/>
        <color theme="0"/>
        <rFont val="Arial"/>
        <family val="2"/>
      </rPr>
      <t>(e.g. phone and data costs, membership fees)</t>
    </r>
  </si>
  <si>
    <t>21387047  iPhone Lil July</t>
  </si>
  <si>
    <t>Mobile Rent</t>
  </si>
  <si>
    <t>21387047 iPhone July</t>
  </si>
  <si>
    <t>21387047iPhone July</t>
  </si>
  <si>
    <t>276507158  Laptop- July</t>
  </si>
  <si>
    <t>Data/Laptop</t>
  </si>
  <si>
    <t>Wellintgton</t>
  </si>
  <si>
    <t>Koha Card</t>
  </si>
  <si>
    <t>Admin Fee</t>
  </si>
  <si>
    <t>272885158 iPhone August</t>
  </si>
  <si>
    <t>276507158 Laptop August</t>
  </si>
  <si>
    <t>Air New Zealand Travel Card Fee - Aug</t>
  </si>
  <si>
    <t>Membership Fee</t>
  </si>
  <si>
    <t>21387047 iPhone Sept</t>
  </si>
  <si>
    <t>21387047  Sept</t>
  </si>
  <si>
    <t>21387047 Sept</t>
  </si>
  <si>
    <t>Wellinton</t>
  </si>
  <si>
    <t>276507158 Laptop Sept</t>
  </si>
  <si>
    <t>21387047  iPhone Oct</t>
  </si>
  <si>
    <t>21387047 iPhone Oct</t>
  </si>
  <si>
    <t>276507158  Laptop Oct</t>
  </si>
  <si>
    <t>Air New Zealand Travel Card Fee - Oct</t>
  </si>
  <si>
    <t>276507158 Laptop Nov</t>
  </si>
  <si>
    <t>21387047 iPhone Nov</t>
  </si>
  <si>
    <t>Air New Zealand Travel Card Fee - Nov</t>
  </si>
  <si>
    <t>Air New Zealand Membership - Nov</t>
  </si>
  <si>
    <t>276507158 Laptop Dec</t>
  </si>
  <si>
    <t>272885158 iPhone Dec</t>
  </si>
  <si>
    <t xml:space="preserve">Total other expenses </t>
  </si>
  <si>
    <t>Public Service Secretary or Chief Executive Gifts and Benefits Disclosure</t>
  </si>
  <si>
    <t>GST on values</t>
  </si>
  <si>
    <r>
      <t xml:space="preserve">Description
</t>
    </r>
    <r>
      <rPr>
        <sz val="10"/>
        <color theme="0"/>
        <rFont val="Arial"/>
        <family val="2"/>
      </rPr>
      <t>(e.g. event tickets, etc.)</t>
    </r>
  </si>
  <si>
    <r>
      <t xml:space="preserve">Was the gift accepted?
</t>
    </r>
    <r>
      <rPr>
        <sz val="10"/>
        <color theme="0"/>
        <rFont val="Arial"/>
        <family val="2"/>
      </rPr>
      <t>(drop-down list in cell)</t>
    </r>
  </si>
  <si>
    <r>
      <t xml:space="preserve">Offered by 
</t>
    </r>
    <r>
      <rPr>
        <sz val="10"/>
        <color theme="0"/>
        <rFont val="Arial"/>
        <family val="2"/>
      </rPr>
      <t>(who made the offer?)</t>
    </r>
  </si>
  <si>
    <r>
      <t>Estimated value in NZ$</t>
    </r>
    <r>
      <rPr>
        <sz val="10"/>
        <color theme="0"/>
        <rFont val="Arial"/>
        <family val="2"/>
      </rPr>
      <t xml:space="preserve">
(drop-down list in cell </t>
    </r>
    <r>
      <rPr>
        <sz val="10"/>
        <rFont val="Arial"/>
        <family val="2"/>
      </rPr>
      <t>but</t>
    </r>
    <r>
      <rPr>
        <sz val="10"/>
        <color theme="0"/>
        <rFont val="Arial"/>
        <family val="2"/>
      </rPr>
      <t xml:space="preserve"> provide specific value if possible)</t>
    </r>
  </si>
  <si>
    <r>
      <t xml:space="preserve">Other comments
</t>
    </r>
    <r>
      <rPr>
        <sz val="10"/>
        <color theme="0"/>
        <rFont val="Arial"/>
        <family val="2"/>
      </rPr>
      <t>(e.g. if given to others, whom?)</t>
    </r>
  </si>
  <si>
    <t>No gifts to dislcose for this period.</t>
  </si>
  <si>
    <t>Total count of gift/benefit entries:</t>
  </si>
  <si>
    <t>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</si>
</sst>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[$-1409]d\ mmmm\ yyyy;@"/>
  </numFmts>
  <fonts count="26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1"/>
      <color theme="1"/>
      <name val="Arial"/>
      <family val="2"/>
    </font>
    <font>
      <b/>
      <sz val="10"/>
      <color rgb="FFFFC000"/>
      <name val="Arial"/>
      <family val="2"/>
    </font>
    <font>
      <sz val="12"/>
      <color theme="0" tint="-0.499984740745262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0" fillId="2" borderId="0" xfId="0" applyFont="1" applyFill="1" applyAlignment="1">
      <alignment vertical="center" wrapText="1" readingOrder="1"/>
    </xf>
    <xf numFmtId="0" fontId="0" fillId="5" borderId="0" xfId="0" applyFill="1" applyAlignment="1">
      <alignment wrapText="1"/>
    </xf>
    <xf numFmtId="0" fontId="10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13" fillId="0" borderId="2" xfId="0" applyFont="1" applyBorder="1" applyAlignment="1">
      <alignment vertical="center" wrapText="1" readingOrder="1"/>
    </xf>
    <xf numFmtId="0" fontId="20" fillId="0" borderId="2" xfId="0" applyFont="1" applyBorder="1" applyAlignment="1">
      <alignment horizontal="left" vertical="center" wrapText="1" indent="2" readingOrder="1"/>
    </xf>
    <xf numFmtId="0" fontId="0" fillId="4" borderId="0" xfId="0" applyFill="1"/>
    <xf numFmtId="0" fontId="0" fillId="5" borderId="0" xfId="0" applyFill="1"/>
    <xf numFmtId="0" fontId="3" fillId="6" borderId="0" xfId="0" applyFont="1" applyFill="1"/>
    <xf numFmtId="0" fontId="3" fillId="6" borderId="0" xfId="0" applyFont="1" applyFill="1" applyAlignment="1">
      <alignment wrapText="1"/>
    </xf>
    <xf numFmtId="0" fontId="18" fillId="0" borderId="0" xfId="0" applyFont="1"/>
    <xf numFmtId="166" fontId="17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 readingOrder="1"/>
    </xf>
    <xf numFmtId="0" fontId="8" fillId="3" borderId="0" xfId="0" applyFont="1" applyFill="1"/>
    <xf numFmtId="1" fontId="13" fillId="0" borderId="4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5" fontId="9" fillId="0" borderId="0" xfId="1" applyFont="1" applyFill="1" applyBorder="1" applyAlignment="1" applyProtection="1">
      <alignment vertical="center" wrapText="1" readingOrder="1"/>
    </xf>
    <xf numFmtId="0" fontId="7" fillId="0" borderId="0" xfId="0" applyFont="1" applyAlignment="1">
      <alignment vertical="center" wrapText="1"/>
    </xf>
    <xf numFmtId="0" fontId="0" fillId="5" borderId="0" xfId="0" applyFill="1" applyAlignment="1">
      <alignment horizontal="left" vertical="top"/>
    </xf>
    <xf numFmtId="0" fontId="11" fillId="3" borderId="0" xfId="0" applyFont="1" applyFill="1" applyAlignment="1">
      <alignment vertical="center" readingOrder="1"/>
    </xf>
    <xf numFmtId="0" fontId="22" fillId="0" borderId="0" xfId="0" applyFont="1"/>
    <xf numFmtId="166" fontId="11" fillId="8" borderId="0" xfId="0" applyNumberFormat="1" applyFont="1" applyFill="1" applyAlignment="1">
      <alignment horizontal="left" vertical="center" wrapText="1"/>
    </xf>
    <xf numFmtId="1" fontId="11" fillId="8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vertical="center"/>
    </xf>
    <xf numFmtId="164" fontId="13" fillId="0" borderId="3" xfId="1" applyNumberFormat="1" applyFont="1" applyFill="1" applyBorder="1" applyAlignment="1" applyProtection="1">
      <alignment vertical="center" wrapText="1" readingOrder="1"/>
    </xf>
    <xf numFmtId="164" fontId="20" fillId="0" borderId="3" xfId="1" applyNumberFormat="1" applyFont="1" applyFill="1" applyBorder="1" applyAlignment="1" applyProtection="1">
      <alignment vertical="center" wrapText="1" readingOrder="1"/>
    </xf>
    <xf numFmtId="164" fontId="11" fillId="3" borderId="0" xfId="0" applyNumberFormat="1" applyFont="1" applyFill="1" applyAlignment="1">
      <alignment vertical="center" wrapText="1" readingOrder="1"/>
    </xf>
    <xf numFmtId="0" fontId="0" fillId="4" borderId="0" xfId="0" applyFill="1" applyAlignment="1">
      <alignment wrapText="1"/>
    </xf>
    <xf numFmtId="0" fontId="4" fillId="4" borderId="0" xfId="0" applyFont="1" applyFill="1" applyAlignment="1">
      <alignment wrapText="1"/>
    </xf>
    <xf numFmtId="0" fontId="7" fillId="0" borderId="4" xfId="1" applyNumberFormat="1" applyFont="1" applyFill="1" applyBorder="1" applyAlignment="1" applyProtection="1">
      <alignment horizontal="center" vertical="center" wrapText="1" readingOrder="1"/>
    </xf>
    <xf numFmtId="0" fontId="21" fillId="0" borderId="4" xfId="1" applyNumberFormat="1" applyFont="1" applyFill="1" applyBorder="1" applyAlignment="1" applyProtection="1">
      <alignment horizontal="center" vertical="center" wrapText="1" readingOrder="1"/>
    </xf>
    <xf numFmtId="0" fontId="23" fillId="3" borderId="0" xfId="0" applyFont="1" applyFill="1" applyAlignment="1">
      <alignment horizontal="center" vertical="center" readingOrder="1"/>
    </xf>
    <xf numFmtId="0" fontId="12" fillId="3" borderId="0" xfId="0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1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3" fillId="5" borderId="0" xfId="0" applyFont="1" applyFill="1" applyAlignment="1">
      <alignment horizontal="center" vertical="top"/>
    </xf>
    <xf numFmtId="1" fontId="3" fillId="5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0" fillId="3" borderId="0" xfId="0" applyFont="1" applyFill="1" applyAlignment="1">
      <alignment vertical="center" wrapText="1" readingOrder="1"/>
    </xf>
    <xf numFmtId="165" fontId="10" fillId="3" borderId="0" xfId="1" applyFont="1" applyFill="1" applyBorder="1" applyAlignment="1" applyProtection="1">
      <alignment horizontal="center" vertical="center" wrapText="1" readingOrder="1"/>
    </xf>
    <xf numFmtId="165" fontId="10" fillId="0" borderId="0" xfId="1" applyFont="1" applyFill="1" applyBorder="1" applyAlignment="1" applyProtection="1">
      <alignment horizontal="center" vertical="center" wrapText="1" readingOrder="1"/>
    </xf>
    <xf numFmtId="0" fontId="10" fillId="7" borderId="0" xfId="0" applyFont="1" applyFill="1" applyAlignment="1">
      <alignment vertical="center" wrapText="1" readingOrder="1"/>
    </xf>
    <xf numFmtId="165" fontId="10" fillId="7" borderId="0" xfId="1" applyFont="1" applyFill="1" applyBorder="1" applyAlignment="1" applyProtection="1">
      <alignment horizontal="center" vertical="center" wrapText="1" readingOrder="1"/>
    </xf>
    <xf numFmtId="0" fontId="12" fillId="0" borderId="0" xfId="0" applyFont="1" applyAlignment="1">
      <alignment wrapText="1"/>
    </xf>
    <xf numFmtId="0" fontId="8" fillId="0" borderId="0" xfId="0" applyFont="1"/>
    <xf numFmtId="0" fontId="12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readingOrder="1"/>
    </xf>
    <xf numFmtId="166" fontId="11" fillId="3" borderId="0" xfId="0" applyNumberFormat="1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center" vertical="center" wrapText="1"/>
    </xf>
    <xf numFmtId="166" fontId="23" fillId="3" borderId="0" xfId="0" applyNumberFormat="1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167" fontId="7" fillId="0" borderId="2" xfId="0" applyNumberFormat="1" applyFont="1" applyBorder="1" applyAlignment="1" applyProtection="1">
      <alignment vertical="center"/>
      <protection locked="0"/>
    </xf>
    <xf numFmtId="16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65" fontId="0" fillId="0" borderId="0" xfId="1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7" fontId="7" fillId="0" borderId="6" xfId="0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167" fontId="7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67" fontId="7" fillId="0" borderId="2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64" fontId="7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5" xfId="0" applyFont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 wrapText="1" readingOrder="1"/>
      <protection locked="0"/>
    </xf>
    <xf numFmtId="167" fontId="24" fillId="0" borderId="1" xfId="0" applyNumberFormat="1" applyFont="1" applyBorder="1" applyAlignment="1" applyProtection="1">
      <alignment horizontal="left" vertical="center" wrapText="1" readingOrder="1"/>
      <protection locked="0"/>
    </xf>
    <xf numFmtId="167" fontId="5" fillId="0" borderId="1" xfId="0" applyNumberFormat="1" applyFont="1" applyBorder="1" applyAlignment="1">
      <alignment horizontal="left" vertical="center" wrapText="1" readingOrder="1"/>
    </xf>
    <xf numFmtId="0" fontId="23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2">
    <dxf>
      <font>
        <color theme="1" tint="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F7BF"/>
      <color rgb="FFC3E3BF"/>
      <color rgb="FFAAD8A4"/>
      <color rgb="FFBEE1B9"/>
      <color rgb="FFD0DFAF"/>
      <color rgb="FFCCFFCC"/>
      <color rgb="FFCCFF66"/>
      <color rgb="FFFF9900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K59"/>
  <sheetViews>
    <sheetView zoomScaleNormal="100" workbookViewId="0">
      <selection activeCell="A9" sqref="A9:XFD9"/>
    </sheetView>
  </sheetViews>
  <sheetFormatPr defaultColWidth="0" defaultRowHeight="12.5" zeroHeight="1" x14ac:dyDescent="0.25"/>
  <cols>
    <col min="1" max="1" width="35.7265625" customWidth="1"/>
    <col min="2" max="2" width="21.54296875" customWidth="1"/>
    <col min="3" max="3" width="33.54296875" customWidth="1"/>
    <col min="4" max="4" width="4.453125" customWidth="1"/>
    <col min="5" max="5" width="29" customWidth="1"/>
    <col min="6" max="6" width="19" customWidth="1"/>
    <col min="7" max="7" width="42" customWidth="1"/>
    <col min="8" max="11" width="9.1796875" hidden="1" customWidth="1"/>
    <col min="12" max="16384" width="9.1796875" hidden="1"/>
  </cols>
  <sheetData>
    <row r="1" spans="1:11" ht="26.25" customHeight="1" x14ac:dyDescent="0.25">
      <c r="A1" s="97" t="s">
        <v>0</v>
      </c>
      <c r="B1" s="97"/>
      <c r="C1" s="97"/>
      <c r="D1" s="97"/>
      <c r="E1" s="97"/>
      <c r="F1" s="97"/>
      <c r="G1" s="16"/>
      <c r="H1" s="16"/>
      <c r="I1" s="16"/>
      <c r="J1" s="16"/>
      <c r="K1" s="16"/>
    </row>
    <row r="2" spans="1:11" ht="21" customHeight="1" x14ac:dyDescent="0.25">
      <c r="A2" s="3" t="s">
        <v>1</v>
      </c>
      <c r="B2" s="98" t="s">
        <v>2</v>
      </c>
      <c r="C2" s="98"/>
      <c r="D2" s="98"/>
      <c r="E2" s="98"/>
      <c r="F2" s="98"/>
      <c r="G2" s="16"/>
      <c r="H2" s="16"/>
      <c r="I2" s="16"/>
      <c r="J2" s="16"/>
      <c r="K2" s="16"/>
    </row>
    <row r="3" spans="1:11" ht="15.5" x14ac:dyDescent="0.25">
      <c r="A3" s="3" t="s">
        <v>3</v>
      </c>
      <c r="B3" s="98" t="s">
        <v>4</v>
      </c>
      <c r="C3" s="98"/>
      <c r="D3" s="98"/>
      <c r="E3" s="98"/>
      <c r="F3" s="98"/>
      <c r="G3" s="16"/>
      <c r="H3" s="16"/>
      <c r="I3" s="16"/>
      <c r="J3" s="16"/>
      <c r="K3" s="16"/>
    </row>
    <row r="4" spans="1:11" ht="21" customHeight="1" x14ac:dyDescent="0.25">
      <c r="A4" s="3" t="s">
        <v>5</v>
      </c>
      <c r="B4" s="99">
        <v>45474</v>
      </c>
      <c r="C4" s="99"/>
      <c r="D4" s="99"/>
      <c r="E4" s="99"/>
      <c r="F4" s="99"/>
      <c r="G4" s="16"/>
      <c r="H4" s="16"/>
      <c r="I4" s="16"/>
      <c r="J4" s="16"/>
      <c r="K4" s="16"/>
    </row>
    <row r="5" spans="1:11" ht="21" customHeight="1" x14ac:dyDescent="0.25">
      <c r="A5" s="3" t="s">
        <v>6</v>
      </c>
      <c r="B5" s="99">
        <v>45625</v>
      </c>
      <c r="C5" s="99"/>
      <c r="D5" s="99"/>
      <c r="E5" s="99"/>
      <c r="F5" s="99"/>
      <c r="G5" s="16"/>
      <c r="H5" s="16"/>
      <c r="I5" s="16"/>
      <c r="J5" s="16"/>
      <c r="K5" s="16"/>
    </row>
    <row r="6" spans="1:11" ht="21" customHeight="1" x14ac:dyDescent="0.25">
      <c r="A6" s="3" t="s">
        <v>7</v>
      </c>
      <c r="B6" s="96" t="str">
        <f>IF(AND(Travel!B7&lt;&gt;A28,Hospitality!B7&lt;&gt;A28,'All other expenses'!B7&lt;&gt;A28,'Gifts and benefits'!B7&lt;&gt;A28),A29,IF(AND(Travel!B7=A28,Hospitality!B7=A28,'All other expenses'!B7=A28,'Gifts and benefits'!B7=A28),A31,A30))</f>
        <v>Data and totals checked on all sheets</v>
      </c>
      <c r="C6" s="96"/>
      <c r="D6" s="96"/>
      <c r="E6" s="96"/>
      <c r="F6" s="96"/>
      <c r="G6" s="22"/>
      <c r="H6" s="16"/>
      <c r="I6" s="16"/>
      <c r="J6" s="16"/>
      <c r="K6" s="16"/>
    </row>
    <row r="7" spans="1:11" ht="31" x14ac:dyDescent="0.25">
      <c r="A7" s="3" t="s">
        <v>8</v>
      </c>
      <c r="B7" s="95" t="s">
        <v>9</v>
      </c>
      <c r="C7" s="95"/>
      <c r="D7" s="95"/>
      <c r="E7" s="95"/>
      <c r="F7" s="95"/>
      <c r="G7" s="22"/>
      <c r="H7" s="16"/>
      <c r="I7" s="16"/>
      <c r="J7" s="16"/>
      <c r="K7" s="16"/>
    </row>
    <row r="8" spans="1:11" ht="25.5" customHeight="1" x14ac:dyDescent="0.25">
      <c r="A8" s="3" t="s">
        <v>10</v>
      </c>
      <c r="B8" s="95" t="s">
        <v>11</v>
      </c>
      <c r="C8" s="95"/>
      <c r="D8" s="95"/>
      <c r="E8" s="95"/>
      <c r="F8" s="95"/>
      <c r="G8" s="22"/>
      <c r="H8" s="16"/>
      <c r="I8" s="16"/>
      <c r="J8" s="16"/>
      <c r="K8" s="16"/>
    </row>
    <row r="9" spans="1:11" s="71" customFormat="1" ht="36" customHeight="1" x14ac:dyDescent="0.3">
      <c r="A9" s="65" t="s">
        <v>12</v>
      </c>
      <c r="B9" s="66" t="s">
        <v>13</v>
      </c>
      <c r="C9" s="66" t="s">
        <v>14</v>
      </c>
      <c r="D9" s="67"/>
      <c r="E9" s="68" t="s">
        <v>15</v>
      </c>
      <c r="F9" s="69" t="s">
        <v>16</v>
      </c>
      <c r="G9" s="70"/>
      <c r="H9" s="70"/>
      <c r="I9" s="70"/>
      <c r="J9" s="70"/>
      <c r="K9" s="70"/>
    </row>
    <row r="10" spans="1:11" ht="27.75" customHeight="1" x14ac:dyDescent="0.35">
      <c r="A10" s="7" t="s">
        <v>17</v>
      </c>
      <c r="B10" s="41">
        <f>B13+B14+B15</f>
        <v>12541.429999999998</v>
      </c>
      <c r="C10" s="46" t="str">
        <f>IF(Travel!B6="",A32,Travel!B6)</f>
        <v>Figures exclude GST</v>
      </c>
      <c r="D10" s="6"/>
      <c r="E10" s="7" t="s">
        <v>18</v>
      </c>
      <c r="F10" s="31">
        <f>'Gifts and benefits'!C10</f>
        <v>0</v>
      </c>
      <c r="G10" s="27"/>
      <c r="H10" s="27"/>
      <c r="I10" s="27"/>
      <c r="J10" s="27"/>
      <c r="K10" s="27"/>
    </row>
    <row r="11" spans="1:11" ht="27.75" customHeight="1" x14ac:dyDescent="0.35">
      <c r="A11" s="7" t="s">
        <v>19</v>
      </c>
      <c r="B11" s="41">
        <f>Hospitality!B12</f>
        <v>776.84</v>
      </c>
      <c r="C11" s="46" t="str">
        <f>IF(Hospitality!B6="",A32,Hospitality!B6)</f>
        <v>Figures exclude GST</v>
      </c>
      <c r="D11" s="6"/>
      <c r="E11" s="7" t="s">
        <v>20</v>
      </c>
      <c r="F11" s="31">
        <f>'Gifts and benefits'!C11</f>
        <v>0</v>
      </c>
      <c r="G11" s="27"/>
      <c r="H11" s="27"/>
      <c r="I11" s="27"/>
      <c r="J11" s="27"/>
      <c r="K11" s="27"/>
    </row>
    <row r="12" spans="1:11" ht="27.75" customHeight="1" x14ac:dyDescent="0.25">
      <c r="A12" s="7" t="s">
        <v>21</v>
      </c>
      <c r="B12" s="41">
        <f>'All other expenses'!B40</f>
        <v>1313.1699999999998</v>
      </c>
      <c r="C12" s="46" t="str">
        <f>IF('All other expenses'!B6="",A32,'All other expenses'!B6)</f>
        <v>Figures exclude GST</v>
      </c>
      <c r="D12" s="6"/>
      <c r="E12" s="7" t="s">
        <v>22</v>
      </c>
      <c r="F12" s="31">
        <f>'Gifts and benefits'!C12</f>
        <v>0</v>
      </c>
      <c r="G12" s="16"/>
      <c r="H12" s="16"/>
      <c r="I12" s="16"/>
      <c r="J12" s="16"/>
      <c r="K12" s="16"/>
    </row>
    <row r="13" spans="1:11" ht="27.75" customHeight="1" x14ac:dyDescent="0.25">
      <c r="A13" s="8" t="s">
        <v>23</v>
      </c>
      <c r="B13" s="42">
        <f>Travel!B11</f>
        <v>0</v>
      </c>
      <c r="C13" s="47" t="str">
        <f>C10</f>
        <v>Figures exclude GST</v>
      </c>
      <c r="D13" s="6"/>
      <c r="E13" s="6"/>
      <c r="F13" s="32"/>
      <c r="G13" s="16"/>
      <c r="H13" s="16"/>
      <c r="I13" s="16"/>
      <c r="J13" s="16"/>
      <c r="K13" s="16"/>
    </row>
    <row r="14" spans="1:11" ht="27.75" customHeight="1" x14ac:dyDescent="0.25">
      <c r="A14" s="8" t="s">
        <v>24</v>
      </c>
      <c r="B14" s="42">
        <f>Travel!B62</f>
        <v>4917.7299999999996</v>
      </c>
      <c r="C14" s="47" t="str">
        <f>C10</f>
        <v>Figures exclude GST</v>
      </c>
      <c r="D14" s="33"/>
      <c r="E14" s="6"/>
      <c r="F14" s="34"/>
      <c r="G14" s="16"/>
      <c r="H14" s="16"/>
      <c r="I14" s="16"/>
      <c r="J14" s="16"/>
      <c r="K14" s="16"/>
    </row>
    <row r="15" spans="1:11" ht="27.75" customHeight="1" x14ac:dyDescent="0.25">
      <c r="A15" s="8" t="s">
        <v>25</v>
      </c>
      <c r="B15" s="42">
        <f>Travel!B78</f>
        <v>7623.6999999999989</v>
      </c>
      <c r="C15" s="47" t="str">
        <f>C10</f>
        <v>Figures exclude GST</v>
      </c>
      <c r="D15" s="6"/>
      <c r="E15" s="6"/>
      <c r="F15" s="34"/>
      <c r="G15" s="16"/>
      <c r="H15" s="16"/>
      <c r="I15" s="16"/>
      <c r="J15" s="16"/>
      <c r="K15" s="16"/>
    </row>
    <row r="16" spans="1:11" ht="27.75" hidden="1" customHeight="1" x14ac:dyDescent="0.3">
      <c r="A16" s="16"/>
      <c r="B16" s="18"/>
      <c r="C16" s="16"/>
      <c r="D16" s="5"/>
      <c r="E16" s="5"/>
      <c r="F16" s="26"/>
      <c r="G16" s="16"/>
      <c r="H16" s="16"/>
      <c r="I16" s="16"/>
      <c r="J16" s="16"/>
      <c r="K16" s="16"/>
    </row>
    <row r="17" spans="1:11" ht="13" hidden="1" x14ac:dyDescent="0.3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</row>
    <row r="18" spans="1:11" hidden="1" x14ac:dyDescent="0.25">
      <c r="A18" s="19"/>
      <c r="D18" s="16"/>
      <c r="E18" s="16"/>
      <c r="F18" s="16"/>
      <c r="G18" s="16"/>
      <c r="H18" s="16"/>
      <c r="I18" s="16"/>
      <c r="J18" s="16"/>
      <c r="K18" s="16"/>
    </row>
    <row r="19" spans="1:11" ht="12.65" hidden="1" customHeight="1" x14ac:dyDescent="0.25">
      <c r="A19" s="19"/>
      <c r="D19" s="16"/>
      <c r="E19" s="16"/>
      <c r="F19" s="16"/>
      <c r="G19" s="16"/>
      <c r="H19" s="16"/>
      <c r="I19" s="16"/>
      <c r="J19" s="16"/>
      <c r="K19" s="16"/>
    </row>
    <row r="20" spans="1:11" ht="12.65" hidden="1" customHeight="1" x14ac:dyDescent="0.25">
      <c r="A20" s="19"/>
      <c r="D20" s="16"/>
      <c r="E20" s="16"/>
      <c r="F20" s="16"/>
      <c r="G20" s="16"/>
      <c r="H20" s="16"/>
      <c r="I20" s="16"/>
      <c r="J20" s="16"/>
      <c r="K20" s="16"/>
    </row>
    <row r="21" spans="1:11" ht="12.65" hidden="1" customHeight="1" x14ac:dyDescent="0.25">
      <c r="A21" s="19"/>
      <c r="D21" s="16"/>
      <c r="E21" s="16"/>
      <c r="F21" s="16"/>
      <c r="G21" s="16"/>
      <c r="H21" s="16"/>
      <c r="I21" s="16"/>
      <c r="J21" s="16"/>
      <c r="K21" s="16"/>
    </row>
    <row r="22" spans="1:11" hidden="1" x14ac:dyDescent="0.25">
      <c r="A22" s="25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3" hidden="1" x14ac:dyDescent="0.3">
      <c r="A23" s="11" t="s">
        <v>26</v>
      </c>
      <c r="B23" s="12"/>
      <c r="C23" s="12"/>
      <c r="D23" s="12"/>
      <c r="E23" s="12"/>
      <c r="F23" s="12"/>
      <c r="G23" s="16"/>
      <c r="H23" s="16"/>
      <c r="I23" s="16"/>
      <c r="J23" s="16"/>
      <c r="K23" s="16"/>
    </row>
    <row r="24" spans="1:11" ht="12.75" hidden="1" customHeight="1" x14ac:dyDescent="0.25">
      <c r="A24" s="10" t="s">
        <v>27</v>
      </c>
      <c r="B24" s="4"/>
      <c r="C24" s="4"/>
      <c r="D24" s="10"/>
      <c r="E24" s="10"/>
      <c r="F24" s="10"/>
      <c r="G24" s="16"/>
      <c r="H24" s="16"/>
      <c r="I24" s="16"/>
      <c r="J24" s="16"/>
      <c r="K24" s="16"/>
    </row>
    <row r="25" spans="1:11" hidden="1" x14ac:dyDescent="0.25">
      <c r="A25" s="9" t="s">
        <v>28</v>
      </c>
      <c r="B25" s="9"/>
      <c r="C25" s="9"/>
      <c r="D25" s="9"/>
      <c r="E25" s="9"/>
      <c r="F25" s="9"/>
      <c r="G25" s="16"/>
      <c r="H25" s="16"/>
      <c r="I25" s="16"/>
      <c r="J25" s="16"/>
      <c r="K25" s="16"/>
    </row>
    <row r="26" spans="1:11" hidden="1" x14ac:dyDescent="0.25">
      <c r="A26" s="9" t="s">
        <v>29</v>
      </c>
      <c r="B26" s="9"/>
      <c r="C26" s="9"/>
      <c r="D26" s="9"/>
      <c r="E26" s="9"/>
      <c r="F26" s="9"/>
      <c r="G26" s="16"/>
      <c r="H26" s="16"/>
      <c r="I26" s="16"/>
      <c r="J26" s="16"/>
      <c r="K26" s="16"/>
    </row>
    <row r="27" spans="1:11" hidden="1" x14ac:dyDescent="0.25">
      <c r="A27" s="10" t="s">
        <v>30</v>
      </c>
      <c r="B27" s="10"/>
      <c r="C27" s="10"/>
      <c r="D27" s="10"/>
      <c r="E27" s="10"/>
      <c r="F27" s="10"/>
      <c r="G27" s="16"/>
      <c r="H27" s="16"/>
      <c r="I27" s="16"/>
      <c r="J27" s="16"/>
      <c r="K27" s="16"/>
    </row>
    <row r="28" spans="1:11" hidden="1" x14ac:dyDescent="0.25">
      <c r="A28" s="10" t="s">
        <v>31</v>
      </c>
      <c r="B28" s="10"/>
      <c r="C28" s="10"/>
      <c r="D28" s="10"/>
      <c r="E28" s="10"/>
      <c r="F28" s="10"/>
      <c r="G28" s="16"/>
      <c r="H28" s="16"/>
      <c r="I28" s="16"/>
      <c r="J28" s="16"/>
      <c r="K28" s="16"/>
    </row>
    <row r="29" spans="1:11" hidden="1" x14ac:dyDescent="0.25">
      <c r="A29" s="9" t="s">
        <v>32</v>
      </c>
      <c r="B29" s="9"/>
      <c r="C29" s="9"/>
      <c r="D29" s="9"/>
      <c r="E29" s="9"/>
      <c r="F29" s="9"/>
      <c r="G29" s="16"/>
      <c r="H29" s="16"/>
      <c r="I29" s="16"/>
      <c r="J29" s="16"/>
      <c r="K29" s="16"/>
    </row>
    <row r="30" spans="1:11" hidden="1" x14ac:dyDescent="0.25">
      <c r="A30" s="9" t="s">
        <v>33</v>
      </c>
      <c r="B30" s="9"/>
      <c r="C30" s="9"/>
      <c r="D30" s="9"/>
      <c r="E30" s="9"/>
      <c r="F30" s="9"/>
      <c r="G30" s="16"/>
      <c r="H30" s="16"/>
      <c r="I30" s="16"/>
      <c r="J30" s="16"/>
      <c r="K30" s="16"/>
    </row>
    <row r="31" spans="1:11" hidden="1" x14ac:dyDescent="0.25">
      <c r="A31" s="9" t="s">
        <v>34</v>
      </c>
      <c r="B31" s="9"/>
      <c r="C31" s="9"/>
      <c r="D31" s="9"/>
      <c r="E31" s="9"/>
      <c r="F31" s="9"/>
      <c r="G31" s="16"/>
      <c r="H31" s="16"/>
      <c r="I31" s="16"/>
      <c r="J31" s="16"/>
      <c r="K31" s="16"/>
    </row>
    <row r="32" spans="1:11" hidden="1" x14ac:dyDescent="0.25">
      <c r="A32" s="10" t="s">
        <v>35</v>
      </c>
      <c r="B32" s="10"/>
      <c r="C32" s="10"/>
      <c r="D32" s="10"/>
      <c r="E32" s="10"/>
      <c r="F32" s="10"/>
      <c r="G32" s="16"/>
      <c r="H32" s="16"/>
      <c r="I32" s="16"/>
      <c r="J32" s="16"/>
      <c r="K32" s="16"/>
    </row>
    <row r="33" spans="1:11" hidden="1" x14ac:dyDescent="0.25">
      <c r="A33" s="10" t="s">
        <v>36</v>
      </c>
      <c r="B33" s="10"/>
      <c r="C33" s="10"/>
      <c r="D33" s="10"/>
      <c r="E33" s="10"/>
      <c r="F33" s="10"/>
      <c r="G33" s="16"/>
      <c r="H33" s="16"/>
      <c r="I33" s="16"/>
      <c r="J33" s="16"/>
      <c r="K33" s="16"/>
    </row>
    <row r="34" spans="1:11" hidden="1" x14ac:dyDescent="0.25">
      <c r="A34" s="9" t="s">
        <v>37</v>
      </c>
      <c r="B34" s="44"/>
      <c r="C34" s="44"/>
      <c r="D34" s="44"/>
      <c r="E34" s="44"/>
      <c r="F34" s="44"/>
      <c r="G34" s="16"/>
      <c r="H34" s="16"/>
      <c r="I34" s="16"/>
      <c r="J34" s="16"/>
      <c r="K34" s="16"/>
    </row>
    <row r="35" spans="1:11" hidden="1" x14ac:dyDescent="0.25">
      <c r="A35" s="9" t="s">
        <v>9</v>
      </c>
      <c r="B35" s="44"/>
      <c r="C35" s="44"/>
      <c r="D35" s="44"/>
      <c r="E35" s="44"/>
      <c r="F35" s="44"/>
      <c r="G35" s="16"/>
      <c r="H35" s="16"/>
      <c r="I35" s="16"/>
      <c r="J35" s="16"/>
      <c r="K35" s="16"/>
    </row>
    <row r="36" spans="1:11" hidden="1" x14ac:dyDescent="0.25">
      <c r="A36" s="9" t="s">
        <v>38</v>
      </c>
      <c r="B36" s="44"/>
      <c r="C36" s="44"/>
      <c r="D36" s="44"/>
      <c r="E36" s="44"/>
      <c r="F36" s="44"/>
      <c r="G36" s="16"/>
      <c r="H36" s="16"/>
      <c r="I36" s="16"/>
      <c r="J36" s="16"/>
      <c r="K36" s="16"/>
    </row>
    <row r="37" spans="1:11" hidden="1" x14ac:dyDescent="0.25">
      <c r="A37" s="10" t="s">
        <v>39</v>
      </c>
      <c r="B37" s="4"/>
      <c r="C37" s="4"/>
      <c r="D37" s="4"/>
      <c r="E37" s="4"/>
      <c r="F37" s="4"/>
      <c r="G37" s="16"/>
      <c r="H37" s="16"/>
      <c r="I37" s="16"/>
      <c r="J37" s="16"/>
      <c r="K37" s="16"/>
    </row>
    <row r="38" spans="1:11" hidden="1" x14ac:dyDescent="0.25">
      <c r="A38" s="4" t="s">
        <v>40</v>
      </c>
      <c r="B38" s="4"/>
      <c r="C38" s="4"/>
      <c r="D38" s="4"/>
      <c r="E38" s="4"/>
      <c r="F38" s="4"/>
      <c r="G38" s="16"/>
      <c r="H38" s="16"/>
      <c r="I38" s="16"/>
      <c r="J38" s="16"/>
      <c r="K38" s="16"/>
    </row>
    <row r="39" spans="1:11" hidden="1" x14ac:dyDescent="0.25">
      <c r="A39" s="4" t="s">
        <v>41</v>
      </c>
      <c r="B39" s="4"/>
      <c r="C39" s="4"/>
      <c r="D39" s="4"/>
      <c r="E39" s="4"/>
      <c r="F39" s="4"/>
      <c r="G39" s="16"/>
      <c r="H39" s="16"/>
      <c r="I39" s="16"/>
      <c r="J39" s="16"/>
      <c r="K39" s="16"/>
    </row>
    <row r="40" spans="1:11" hidden="1" x14ac:dyDescent="0.25">
      <c r="A40" s="4" t="s">
        <v>42</v>
      </c>
      <c r="B40" s="4"/>
      <c r="C40" s="4"/>
      <c r="D40" s="4"/>
      <c r="E40" s="4"/>
      <c r="F40" s="4"/>
      <c r="G40" s="16"/>
      <c r="H40" s="16"/>
      <c r="I40" s="16"/>
      <c r="J40" s="16"/>
      <c r="K40" s="16"/>
    </row>
    <row r="41" spans="1:11" hidden="1" x14ac:dyDescent="0.25">
      <c r="A41" s="4" t="s">
        <v>43</v>
      </c>
      <c r="B41" s="4"/>
      <c r="C41" s="4"/>
      <c r="D41" s="4"/>
      <c r="E41" s="4"/>
      <c r="F41" s="4"/>
      <c r="G41" s="16"/>
      <c r="H41" s="16"/>
      <c r="I41" s="16"/>
      <c r="J41" s="16"/>
      <c r="K41" s="16"/>
    </row>
    <row r="42" spans="1:11" hidden="1" x14ac:dyDescent="0.25">
      <c r="A42" s="4" t="s">
        <v>44</v>
      </c>
      <c r="B42" s="4"/>
      <c r="C42" s="4"/>
      <c r="D42" s="4"/>
      <c r="E42" s="4"/>
      <c r="F42" s="4"/>
      <c r="G42" s="16"/>
      <c r="H42" s="16"/>
      <c r="I42" s="16"/>
      <c r="J42" s="16"/>
      <c r="K42" s="16"/>
    </row>
    <row r="43" spans="1:11" hidden="1" x14ac:dyDescent="0.25">
      <c r="A43" s="45" t="s">
        <v>45</v>
      </c>
      <c r="B43" s="44"/>
      <c r="C43" s="44"/>
      <c r="D43" s="44"/>
      <c r="E43" s="44"/>
      <c r="F43" s="44"/>
      <c r="G43" s="16"/>
      <c r="H43" s="16"/>
      <c r="I43" s="16"/>
      <c r="J43" s="16"/>
      <c r="K43" s="16"/>
    </row>
    <row r="44" spans="1:11" hidden="1" x14ac:dyDescent="0.25">
      <c r="A44" s="44" t="s">
        <v>46</v>
      </c>
      <c r="B44" s="44"/>
      <c r="C44" s="44"/>
      <c r="D44" s="44"/>
      <c r="E44" s="44"/>
      <c r="F44" s="44"/>
      <c r="G44" s="16"/>
      <c r="H44" s="16"/>
      <c r="I44" s="16"/>
      <c r="J44" s="16"/>
      <c r="K44" s="16"/>
    </row>
    <row r="45" spans="1:11" hidden="1" x14ac:dyDescent="0.25">
      <c r="A45" s="35">
        <v>-20000</v>
      </c>
      <c r="B45" s="4"/>
      <c r="C45" s="4"/>
      <c r="D45" s="4"/>
      <c r="E45" s="4"/>
      <c r="F45" s="4"/>
      <c r="G45" s="16"/>
      <c r="H45" s="16"/>
      <c r="I45" s="16"/>
      <c r="J45" s="16"/>
      <c r="K45" s="16"/>
    </row>
    <row r="46" spans="1:11" ht="25" hidden="1" x14ac:dyDescent="0.25">
      <c r="A46" s="59" t="s">
        <v>47</v>
      </c>
      <c r="B46" s="44"/>
      <c r="C46" s="44"/>
      <c r="D46" s="44"/>
      <c r="E46" s="44"/>
      <c r="F46" s="44"/>
      <c r="G46" s="16"/>
      <c r="H46" s="16"/>
      <c r="I46" s="16"/>
      <c r="J46" s="16"/>
      <c r="K46" s="16"/>
    </row>
    <row r="47" spans="1:11" ht="25" hidden="1" x14ac:dyDescent="0.25">
      <c r="A47" s="59" t="s">
        <v>48</v>
      </c>
      <c r="B47" s="44"/>
      <c r="C47" s="44"/>
      <c r="D47" s="44"/>
      <c r="E47" s="44"/>
      <c r="F47" s="44"/>
      <c r="G47" s="16"/>
      <c r="H47" s="16"/>
      <c r="I47" s="16"/>
      <c r="J47" s="16"/>
      <c r="K47" s="16"/>
    </row>
    <row r="48" spans="1:11" ht="25" hidden="1" x14ac:dyDescent="0.25">
      <c r="A48" s="60" t="s">
        <v>49</v>
      </c>
      <c r="B48" s="4"/>
      <c r="C48" s="4"/>
      <c r="D48" s="4"/>
      <c r="E48" s="4"/>
      <c r="F48" s="4"/>
      <c r="G48" s="16"/>
      <c r="H48" s="16"/>
      <c r="I48" s="16"/>
      <c r="J48" s="16"/>
      <c r="K48" s="16"/>
    </row>
    <row r="49" spans="1:11" ht="25" hidden="1" x14ac:dyDescent="0.25">
      <c r="A49" s="60" t="s">
        <v>50</v>
      </c>
      <c r="B49" s="4"/>
      <c r="C49" s="4"/>
      <c r="D49" s="4"/>
      <c r="E49" s="4"/>
      <c r="F49" s="4"/>
      <c r="G49" s="16"/>
      <c r="H49" s="16"/>
      <c r="I49" s="16"/>
      <c r="J49" s="16"/>
      <c r="K49" s="16"/>
    </row>
    <row r="50" spans="1:11" ht="37.5" hidden="1" x14ac:dyDescent="0.3">
      <c r="A50" s="60" t="s">
        <v>51</v>
      </c>
      <c r="B50" s="52"/>
      <c r="C50" s="52"/>
      <c r="D50" s="52"/>
      <c r="E50" s="10"/>
      <c r="F50" s="10"/>
      <c r="G50" s="16"/>
      <c r="H50" s="16"/>
      <c r="I50" s="16"/>
      <c r="J50" s="16"/>
      <c r="K50" s="16"/>
    </row>
    <row r="51" spans="1:11" ht="13" hidden="1" x14ac:dyDescent="0.3">
      <c r="A51" s="57" t="s">
        <v>52</v>
      </c>
      <c r="B51" s="51"/>
      <c r="C51" s="51"/>
      <c r="D51" s="51"/>
      <c r="E51" s="9"/>
      <c r="F51" s="9" t="b">
        <v>1</v>
      </c>
      <c r="G51" s="16"/>
      <c r="H51" s="16"/>
      <c r="I51" s="16"/>
      <c r="J51" s="16"/>
      <c r="K51" s="16"/>
    </row>
    <row r="52" spans="1:11" ht="13" hidden="1" x14ac:dyDescent="0.3">
      <c r="A52" s="58" t="s">
        <v>53</v>
      </c>
      <c r="B52" s="57"/>
      <c r="C52" s="57"/>
      <c r="D52" s="57"/>
      <c r="E52" s="9"/>
      <c r="F52" s="9" t="b">
        <v>0</v>
      </c>
      <c r="G52" s="16"/>
      <c r="H52" s="16"/>
      <c r="I52" s="16"/>
      <c r="J52" s="16"/>
      <c r="K52" s="16"/>
    </row>
    <row r="53" spans="1:11" ht="13" hidden="1" x14ac:dyDescent="0.25">
      <c r="A53" s="61"/>
      <c r="B53" s="53">
        <f>COUNT(Travel!B10:B10)</f>
        <v>0</v>
      </c>
      <c r="C53" s="53"/>
      <c r="D53" s="53">
        <f>COUNTIF(Travel!D10:D10,"*")</f>
        <v>0</v>
      </c>
      <c r="E53" s="54"/>
      <c r="F53" s="54" t="b">
        <f>MIN(B53,D53)=MAX(B53,D53)</f>
        <v>1</v>
      </c>
      <c r="G53" s="16"/>
      <c r="H53" s="16"/>
      <c r="I53" s="16"/>
      <c r="J53" s="16"/>
      <c r="K53" s="16"/>
    </row>
    <row r="54" spans="1:11" ht="13" hidden="1" x14ac:dyDescent="0.25">
      <c r="A54" s="61" t="s">
        <v>54</v>
      </c>
      <c r="B54" s="53">
        <f>COUNT(Travel!B14:B61)</f>
        <v>48</v>
      </c>
      <c r="C54" s="53"/>
      <c r="D54" s="53">
        <f>COUNTIF(Travel!D14:D61,"*")</f>
        <v>48</v>
      </c>
      <c r="E54" s="54"/>
      <c r="F54" s="54" t="b">
        <f>MIN(B54,D54)=MAX(B54,D54)</f>
        <v>1</v>
      </c>
    </row>
    <row r="55" spans="1:11" ht="13" hidden="1" x14ac:dyDescent="0.3">
      <c r="A55" s="62"/>
      <c r="B55" s="53">
        <f>COUNT(Travel!B40:B77)</f>
        <v>36</v>
      </c>
      <c r="C55" s="53"/>
      <c r="D55" s="53">
        <f>COUNTIF(Travel!D40:D77,"*")</f>
        <v>36</v>
      </c>
      <c r="E55" s="54"/>
      <c r="F55" s="54" t="b">
        <f>MIN(B55,D55)=MAX(B55,D55)</f>
        <v>1</v>
      </c>
    </row>
    <row r="56" spans="1:11" ht="13" hidden="1" x14ac:dyDescent="0.3">
      <c r="A56" s="63" t="s">
        <v>55</v>
      </c>
      <c r="B56" s="55">
        <f>COUNT(Hospitality!B9:B11)</f>
        <v>3</v>
      </c>
      <c r="C56" s="55"/>
      <c r="D56" s="55">
        <f>COUNTIF(Hospitality!D9:D11,"*")</f>
        <v>3</v>
      </c>
      <c r="E56" s="56"/>
      <c r="F56" s="56" t="b">
        <f>MIN(B56,D56)=MAX(B56,D56)</f>
        <v>1</v>
      </c>
    </row>
    <row r="57" spans="1:11" ht="13" hidden="1" x14ac:dyDescent="0.3">
      <c r="A57" s="64" t="s">
        <v>56</v>
      </c>
      <c r="B57" s="54">
        <f>COUNT('All other expenses'!B9:B39)</f>
        <v>31</v>
      </c>
      <c r="C57" s="54"/>
      <c r="D57" s="54">
        <f>COUNTIF('All other expenses'!D9:D39,"*")</f>
        <v>31</v>
      </c>
      <c r="E57" s="54"/>
      <c r="F57" s="54" t="b">
        <f>MIN(B57,D57)=MAX(B57,D57)</f>
        <v>1</v>
      </c>
    </row>
    <row r="58" spans="1:11" ht="13" hidden="1" x14ac:dyDescent="0.3">
      <c r="A58" s="63" t="s">
        <v>57</v>
      </c>
      <c r="B58" s="55">
        <f>COUNTIF('Gifts and benefits'!B9:B9,"*")</f>
        <v>1</v>
      </c>
      <c r="C58" s="55">
        <f>COUNTIF('Gifts and benefits'!C9:C9,"*")</f>
        <v>0</v>
      </c>
      <c r="D58" s="55"/>
      <c r="E58" s="55">
        <f>COUNTA('Gifts and benefits'!E9:E9)</f>
        <v>0</v>
      </c>
      <c r="F58" s="56" t="b">
        <f>MIN(B58,C58,E58)=MAX(B58,C58,E58)</f>
        <v>0</v>
      </c>
    </row>
    <row r="59" spans="1:11" x14ac:dyDescent="0.25"/>
  </sheetData>
  <sheetProtection formatCells="0" insertRows="0" deleteRows="0"/>
  <mergeCells count="8">
    <mergeCell ref="B8:F8"/>
    <mergeCell ref="B7:F7"/>
    <mergeCell ref="B6:F6"/>
    <mergeCell ref="A1:F1"/>
    <mergeCell ref="B2:F2"/>
    <mergeCell ref="B3:F3"/>
    <mergeCell ref="B4:F4"/>
    <mergeCell ref="B5:F5"/>
  </mergeCells>
  <conditionalFormatting sqref="B7:F7">
    <cfRule type="cellIs" dxfId="1" priority="2" operator="equal">
      <formula>$A$34</formula>
    </cfRule>
  </conditionalFormatting>
  <conditionalFormatting sqref="B8:F8">
    <cfRule type="cellIs" dxfId="0" priority="1" operator="equal">
      <formula>$A$36</formula>
    </cfRule>
  </conditionalFormatting>
  <dataValidations count="6">
    <dataValidation type="list" allowBlank="1" showInputMessage="1" showErrorMessage="1" error="Use the drop down list (at the right of the cell)" prompt="This disclosure must be approved by the Departmental Secretary or Chief Executive - use the drop down list (at right of cell) to indicate whether this has been completed" sqref="B7:F7" xr:uid="{00000000-0002-0000-0100-000000000000}">
      <formula1>$A$34:$A$35</formula1>
    </dataValidation>
    <dataValidation allowBlank="1" showInputMessage="1" showErrorMessage="1" prompt="This disclosure must be approved by another appropriate party (e.g. Audit and Risk Committee member, Board Chair or Chief Financial Officer)_x000a__x000a_Use this cell to indicate who has approved the disclosure" sqref="B8:F8" xr:uid="{00000000-0002-0000-0100-000001000000}"/>
    <dataValidation allowBlank="1" showInputMessage="1" showErrorMessage="1" prompt="Headings on following tabs will pre populate with what you enter here" sqref="B2:F2" xr:uid="{00000000-0002-0000-0100-000002000000}"/>
    <dataValidation allowBlank="1" showInputMessage="1" showErrorMessage="1" prompt="Headings on following tabs will pre populate with what you enter here_x000a__x000a_Create a new workbook for a new Departmental Secretary or Chief Executive" sqref="B3:F3" xr:uid="{00000000-0002-0000-0100-000003000000}"/>
    <dataValidation allowBlank="1" showInputMessage="1" showErrorMessage="1" prompt="Headings on following tabs will pre populate with what you enter here_x000a__x000a_Update if a shorter or different period is covered" sqref="B4:F5" xr:uid="{00000000-0002-0000-0100-000004000000}"/>
    <dataValidation allowBlank="1" showInputMessage="1" showErrorMessage="1" prompt="Totals should accurately sum the content of tables but this may be affected by input method - e.g. hidden or inappropriate data._x000a__x000a_Agencies must confirm the accuracy of their data and totals._x000a__x000a_This cell updates automatically as each worksheet is checked." sqref="B6:F6" xr:uid="{00000000-0002-0000-0100-000005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 alignWithMargins="0">
    <oddFooter>&amp;LCE Expense Disclosure Workbook 2018&amp;RWorksheet - Summary and sign-off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143"/>
  <sheetViews>
    <sheetView tabSelected="1" zoomScaleNormal="100" workbookViewId="0">
      <selection activeCell="F22" sqref="F22"/>
    </sheetView>
  </sheetViews>
  <sheetFormatPr defaultColWidth="0" defaultRowHeight="12.5" zeroHeight="1" x14ac:dyDescent="0.25"/>
  <cols>
    <col min="1" max="1" width="35.7265625" customWidth="1"/>
    <col min="2" max="2" width="14.26953125" customWidth="1"/>
    <col min="3" max="3" width="71.453125" customWidth="1"/>
    <col min="4" max="4" width="50" customWidth="1"/>
    <col min="5" max="5" width="21.453125" customWidth="1"/>
    <col min="6" max="6" width="37.54296875" customWidth="1"/>
    <col min="7" max="9" width="9.1796875" hidden="1" customWidth="1"/>
    <col min="10" max="13" width="0" hidden="1" customWidth="1"/>
    <col min="14" max="16384" width="9.1796875" hidden="1"/>
  </cols>
  <sheetData>
    <row r="1" spans="1:6" ht="26.25" customHeight="1" x14ac:dyDescent="0.25">
      <c r="A1" s="102" t="s">
        <v>58</v>
      </c>
      <c r="B1" s="102"/>
      <c r="C1" s="102"/>
      <c r="D1" s="102"/>
      <c r="E1" s="102"/>
      <c r="F1" s="16"/>
    </row>
    <row r="2" spans="1:6" ht="21" customHeight="1" x14ac:dyDescent="0.25">
      <c r="A2" s="3" t="s">
        <v>59</v>
      </c>
      <c r="B2" s="100" t="str">
        <f>'Summary and sign-off'!B2:F2</f>
        <v xml:space="preserve">Te Arawhiti </v>
      </c>
      <c r="C2" s="100"/>
      <c r="D2" s="100"/>
      <c r="E2" s="100"/>
      <c r="F2" s="16"/>
    </row>
    <row r="3" spans="1:6" ht="31" x14ac:dyDescent="0.25">
      <c r="A3" s="3" t="s">
        <v>60</v>
      </c>
      <c r="B3" s="100" t="str">
        <f>'Summary and sign-off'!B3:F3</f>
        <v>Lil Anderson</v>
      </c>
      <c r="C3" s="100"/>
      <c r="D3" s="100"/>
      <c r="E3" s="100"/>
      <c r="F3" s="16"/>
    </row>
    <row r="4" spans="1:6" ht="21" customHeight="1" x14ac:dyDescent="0.25">
      <c r="A4" s="3" t="s">
        <v>61</v>
      </c>
      <c r="B4" s="100">
        <f>'Summary and sign-off'!B4:F4</f>
        <v>45474</v>
      </c>
      <c r="C4" s="100"/>
      <c r="D4" s="100"/>
      <c r="E4" s="100"/>
      <c r="F4" s="16"/>
    </row>
    <row r="5" spans="1:6" ht="21" customHeight="1" x14ac:dyDescent="0.25">
      <c r="A5" s="3" t="s">
        <v>62</v>
      </c>
      <c r="B5" s="100">
        <f>'Summary and sign-off'!B5:F5</f>
        <v>45625</v>
      </c>
      <c r="C5" s="100"/>
      <c r="D5" s="100"/>
      <c r="E5" s="100"/>
      <c r="F5" s="16"/>
    </row>
    <row r="6" spans="1:6" ht="21" customHeight="1" x14ac:dyDescent="0.25">
      <c r="A6" s="3" t="s">
        <v>63</v>
      </c>
      <c r="B6" s="95" t="s">
        <v>29</v>
      </c>
      <c r="C6" s="95"/>
      <c r="D6" s="95"/>
      <c r="E6" s="95"/>
      <c r="F6" s="16"/>
    </row>
    <row r="7" spans="1:6" ht="21" customHeight="1" x14ac:dyDescent="0.25">
      <c r="A7" s="3" t="s">
        <v>7</v>
      </c>
      <c r="B7" s="95" t="s">
        <v>31</v>
      </c>
      <c r="C7" s="95"/>
      <c r="D7" s="95"/>
      <c r="E7" s="95"/>
      <c r="F7" s="16"/>
    </row>
    <row r="8" spans="1:6" ht="24.75" customHeight="1" x14ac:dyDescent="0.35">
      <c r="A8" s="103" t="s">
        <v>64</v>
      </c>
      <c r="B8" s="104"/>
      <c r="C8" s="103"/>
      <c r="D8" s="103"/>
      <c r="E8" s="103"/>
      <c r="F8" s="27"/>
    </row>
    <row r="9" spans="1:6" ht="28.5" customHeight="1" x14ac:dyDescent="0.25">
      <c r="A9" s="23" t="s">
        <v>65</v>
      </c>
      <c r="B9" s="23" t="s">
        <v>66</v>
      </c>
      <c r="C9" s="23" t="s">
        <v>67</v>
      </c>
      <c r="D9" s="23" t="s">
        <v>68</v>
      </c>
      <c r="E9" s="23" t="s">
        <v>69</v>
      </c>
      <c r="F9" s="28"/>
    </row>
    <row r="10" spans="1:6" s="2" customFormat="1" x14ac:dyDescent="0.25">
      <c r="A10" s="78"/>
      <c r="B10" s="79"/>
      <c r="C10" s="80" t="s">
        <v>70</v>
      </c>
      <c r="D10" s="80"/>
      <c r="E10" s="81"/>
      <c r="F10" s="1"/>
    </row>
    <row r="11" spans="1:6" ht="18" customHeight="1" x14ac:dyDescent="0.25">
      <c r="A11" s="49" t="s">
        <v>71</v>
      </c>
      <c r="B11" s="50">
        <f>SUM(B10:B10)</f>
        <v>0</v>
      </c>
      <c r="C11" s="77"/>
      <c r="D11" s="101"/>
      <c r="E11" s="101"/>
      <c r="F11" s="16"/>
    </row>
    <row r="12" spans="1:6" ht="18" customHeight="1" x14ac:dyDescent="0.35">
      <c r="A12" s="103" t="s">
        <v>72</v>
      </c>
      <c r="B12" s="103"/>
      <c r="C12" s="103"/>
      <c r="D12" s="103"/>
      <c r="E12" s="103"/>
      <c r="F12" s="27"/>
    </row>
    <row r="13" spans="1:6" ht="24" customHeight="1" x14ac:dyDescent="0.25">
      <c r="A13" s="23" t="s">
        <v>65</v>
      </c>
      <c r="B13" s="23" t="s">
        <v>13</v>
      </c>
      <c r="C13" s="23" t="s">
        <v>73</v>
      </c>
      <c r="D13" s="23" t="s">
        <v>68</v>
      </c>
      <c r="E13" s="23" t="s">
        <v>69</v>
      </c>
      <c r="F13" s="28"/>
    </row>
    <row r="14" spans="1:6" s="2" customFormat="1" ht="18" customHeight="1" x14ac:dyDescent="0.25">
      <c r="A14" s="78">
        <v>45473</v>
      </c>
      <c r="B14" s="79">
        <v>15</v>
      </c>
      <c r="C14" s="80" t="s">
        <v>74</v>
      </c>
      <c r="D14" s="80" t="s">
        <v>75</v>
      </c>
      <c r="E14" s="81" t="s">
        <v>76</v>
      </c>
      <c r="F14" s="1"/>
    </row>
    <row r="15" spans="1:6" s="2" customFormat="1" ht="18" customHeight="1" x14ac:dyDescent="0.25">
      <c r="A15" s="78">
        <v>45488</v>
      </c>
      <c r="B15" s="79">
        <v>15</v>
      </c>
      <c r="C15" s="80" t="s">
        <v>74</v>
      </c>
      <c r="D15" s="80" t="s">
        <v>75</v>
      </c>
      <c r="E15" s="81" t="s">
        <v>77</v>
      </c>
      <c r="F15" s="1"/>
    </row>
    <row r="16" spans="1:6" s="2" customFormat="1" ht="18" customHeight="1" x14ac:dyDescent="0.25">
      <c r="A16" s="78">
        <v>45488</v>
      </c>
      <c r="B16" s="79">
        <v>15</v>
      </c>
      <c r="C16" s="80" t="s">
        <v>74</v>
      </c>
      <c r="D16" s="80" t="s">
        <v>75</v>
      </c>
      <c r="E16" s="81" t="s">
        <v>77</v>
      </c>
      <c r="F16" s="1"/>
    </row>
    <row r="17" spans="1:6" s="2" customFormat="1" x14ac:dyDescent="0.25">
      <c r="A17" s="78">
        <v>45495</v>
      </c>
      <c r="B17" s="79">
        <v>16.510000000000002</v>
      </c>
      <c r="C17" s="80" t="s">
        <v>78</v>
      </c>
      <c r="D17" s="80" t="s">
        <v>75</v>
      </c>
      <c r="E17" s="81" t="s">
        <v>79</v>
      </c>
      <c r="F17" s="1"/>
    </row>
    <row r="18" spans="1:6" s="2" customFormat="1" x14ac:dyDescent="0.25">
      <c r="A18" s="78">
        <v>45501</v>
      </c>
      <c r="B18" s="79">
        <v>56.52</v>
      </c>
      <c r="C18" s="80" t="s">
        <v>78</v>
      </c>
      <c r="D18" s="80" t="s">
        <v>80</v>
      </c>
      <c r="E18" s="81" t="s">
        <v>79</v>
      </c>
      <c r="F18" s="1"/>
    </row>
    <row r="19" spans="1:6" s="2" customFormat="1" x14ac:dyDescent="0.25">
      <c r="A19" s="78">
        <v>45504</v>
      </c>
      <c r="B19" s="79">
        <v>25</v>
      </c>
      <c r="C19" s="80" t="s">
        <v>81</v>
      </c>
      <c r="D19" s="80" t="s">
        <v>75</v>
      </c>
      <c r="E19" s="81" t="s">
        <v>82</v>
      </c>
      <c r="F19" s="1"/>
    </row>
    <row r="20" spans="1:6" s="2" customFormat="1" x14ac:dyDescent="0.25">
      <c r="A20" s="78">
        <v>45506</v>
      </c>
      <c r="B20" s="79">
        <v>57.49</v>
      </c>
      <c r="C20" s="80" t="s">
        <v>81</v>
      </c>
      <c r="D20" s="80" t="s">
        <v>80</v>
      </c>
      <c r="E20" s="81" t="s">
        <v>82</v>
      </c>
      <c r="F20" s="1"/>
    </row>
    <row r="21" spans="1:6" s="2" customFormat="1" x14ac:dyDescent="0.25">
      <c r="A21" s="78">
        <v>45507</v>
      </c>
      <c r="B21" s="79">
        <v>351.13</v>
      </c>
      <c r="C21" s="80" t="s">
        <v>83</v>
      </c>
      <c r="D21" s="80" t="s">
        <v>84</v>
      </c>
      <c r="E21" s="81" t="s">
        <v>77</v>
      </c>
      <c r="F21" s="1"/>
    </row>
    <row r="22" spans="1:6" s="2" customFormat="1" x14ac:dyDescent="0.25">
      <c r="A22" s="78">
        <v>45520</v>
      </c>
      <c r="B22" s="79">
        <v>493.57</v>
      </c>
      <c r="C22" s="80" t="s">
        <v>85</v>
      </c>
      <c r="D22" s="80" t="s">
        <v>84</v>
      </c>
      <c r="E22" s="81" t="s">
        <v>79</v>
      </c>
      <c r="F22" s="1"/>
    </row>
    <row r="23" spans="1:6" s="2" customFormat="1" x14ac:dyDescent="0.25">
      <c r="A23" s="78">
        <v>45526</v>
      </c>
      <c r="B23" s="79">
        <v>293.91000000000003</v>
      </c>
      <c r="C23" s="80" t="s">
        <v>85</v>
      </c>
      <c r="D23" s="80" t="s">
        <v>86</v>
      </c>
      <c r="E23" s="81" t="s">
        <v>79</v>
      </c>
      <c r="F23" s="1"/>
    </row>
    <row r="24" spans="1:6" s="2" customFormat="1" x14ac:dyDescent="0.25">
      <c r="A24" s="78">
        <v>45526</v>
      </c>
      <c r="B24" s="79">
        <v>15</v>
      </c>
      <c r="C24" s="80" t="s">
        <v>87</v>
      </c>
      <c r="D24" s="80" t="s">
        <v>75</v>
      </c>
      <c r="E24" s="81" t="s">
        <v>88</v>
      </c>
      <c r="F24" s="1"/>
    </row>
    <row r="25" spans="1:6" s="2" customFormat="1" x14ac:dyDescent="0.25">
      <c r="A25" s="78">
        <v>45526</v>
      </c>
      <c r="B25" s="79">
        <v>15</v>
      </c>
      <c r="C25" s="80" t="s">
        <v>87</v>
      </c>
      <c r="D25" s="80" t="s">
        <v>75</v>
      </c>
      <c r="E25" s="81" t="s">
        <v>88</v>
      </c>
      <c r="F25" s="1"/>
    </row>
    <row r="26" spans="1:6" s="2" customFormat="1" x14ac:dyDescent="0.25">
      <c r="A26" s="78">
        <v>45526</v>
      </c>
      <c r="B26" s="79">
        <v>15</v>
      </c>
      <c r="C26" s="80" t="s">
        <v>87</v>
      </c>
      <c r="D26" s="80" t="s">
        <v>75</v>
      </c>
      <c r="E26" s="81" t="s">
        <v>88</v>
      </c>
      <c r="F26" s="1"/>
    </row>
    <row r="27" spans="1:6" s="2" customFormat="1" x14ac:dyDescent="0.25">
      <c r="A27" s="78">
        <v>45526</v>
      </c>
      <c r="B27" s="79">
        <v>15</v>
      </c>
      <c r="C27" s="80" t="s">
        <v>87</v>
      </c>
      <c r="D27" s="80" t="s">
        <v>75</v>
      </c>
      <c r="E27" s="81" t="s">
        <v>88</v>
      </c>
      <c r="F27" s="1"/>
    </row>
    <row r="28" spans="1:6" s="2" customFormat="1" x14ac:dyDescent="0.25">
      <c r="A28" s="78">
        <v>45526</v>
      </c>
      <c r="B28" s="79">
        <v>7</v>
      </c>
      <c r="C28" s="80" t="s">
        <v>87</v>
      </c>
      <c r="D28" s="80" t="s">
        <v>75</v>
      </c>
      <c r="E28" s="81" t="s">
        <v>88</v>
      </c>
      <c r="F28" s="1"/>
    </row>
    <row r="29" spans="1:6" s="2" customFormat="1" x14ac:dyDescent="0.25">
      <c r="A29" s="78">
        <v>45535</v>
      </c>
      <c r="B29" s="79">
        <v>35.51</v>
      </c>
      <c r="C29" s="80" t="s">
        <v>81</v>
      </c>
      <c r="D29" s="80" t="s">
        <v>75</v>
      </c>
      <c r="E29" s="81" t="s">
        <v>82</v>
      </c>
      <c r="F29" s="1"/>
    </row>
    <row r="30" spans="1:6" s="2" customFormat="1" x14ac:dyDescent="0.25">
      <c r="A30" s="78">
        <v>45535</v>
      </c>
      <c r="B30" s="79">
        <v>70.290000000000006</v>
      </c>
      <c r="C30" s="80" t="s">
        <v>89</v>
      </c>
      <c r="D30" s="80" t="s">
        <v>90</v>
      </c>
      <c r="E30" s="81" t="s">
        <v>77</v>
      </c>
      <c r="F30" s="1"/>
    </row>
    <row r="31" spans="1:6" s="2" customFormat="1" x14ac:dyDescent="0.25">
      <c r="A31" s="78">
        <v>45543</v>
      </c>
      <c r="B31" s="79">
        <v>688.51</v>
      </c>
      <c r="C31" s="80" t="s">
        <v>91</v>
      </c>
      <c r="D31" s="80" t="s">
        <v>92</v>
      </c>
      <c r="E31" s="81" t="s">
        <v>79</v>
      </c>
      <c r="F31" s="1"/>
    </row>
    <row r="32" spans="1:6" s="2" customFormat="1" x14ac:dyDescent="0.25">
      <c r="A32" s="78">
        <v>45543</v>
      </c>
      <c r="B32" s="79">
        <v>471.57</v>
      </c>
      <c r="C32" s="80" t="s">
        <v>91</v>
      </c>
      <c r="D32" s="80" t="s">
        <v>93</v>
      </c>
      <c r="E32" s="81" t="s">
        <v>79</v>
      </c>
      <c r="F32" s="1"/>
    </row>
    <row r="33" spans="1:6" s="2" customFormat="1" x14ac:dyDescent="0.25">
      <c r="A33" s="78">
        <v>45543</v>
      </c>
      <c r="B33" s="79">
        <v>286.95999999999998</v>
      </c>
      <c r="C33" s="80" t="s">
        <v>94</v>
      </c>
      <c r="D33" s="80" t="s">
        <v>93</v>
      </c>
      <c r="E33" s="81" t="s">
        <v>95</v>
      </c>
      <c r="F33" s="1"/>
    </row>
    <row r="34" spans="1:6" s="2" customFormat="1" x14ac:dyDescent="0.25">
      <c r="A34" s="78">
        <v>45543</v>
      </c>
      <c r="B34" s="79">
        <v>130</v>
      </c>
      <c r="C34" s="80" t="s">
        <v>91</v>
      </c>
      <c r="D34" s="80" t="s">
        <v>96</v>
      </c>
      <c r="E34" s="81" t="s">
        <v>97</v>
      </c>
      <c r="F34" s="1"/>
    </row>
    <row r="35" spans="1:6" s="2" customFormat="1" x14ac:dyDescent="0.25">
      <c r="A35" s="78">
        <v>45543</v>
      </c>
      <c r="B35" s="79">
        <v>10.33</v>
      </c>
      <c r="C35" s="80" t="s">
        <v>91</v>
      </c>
      <c r="D35" s="80" t="s">
        <v>96</v>
      </c>
      <c r="E35" s="81" t="s">
        <v>97</v>
      </c>
      <c r="F35" s="1"/>
    </row>
    <row r="36" spans="1:6" s="2" customFormat="1" x14ac:dyDescent="0.25">
      <c r="A36" s="78">
        <v>45543</v>
      </c>
      <c r="B36" s="79">
        <v>43.48</v>
      </c>
      <c r="C36" s="80" t="s">
        <v>91</v>
      </c>
      <c r="D36" s="80" t="s">
        <v>96</v>
      </c>
      <c r="E36" s="81" t="s">
        <v>97</v>
      </c>
      <c r="F36" s="1"/>
    </row>
    <row r="37" spans="1:6" s="2" customFormat="1" x14ac:dyDescent="0.25">
      <c r="A37" s="78">
        <v>45543</v>
      </c>
      <c r="B37" s="79">
        <v>66.09</v>
      </c>
      <c r="C37" s="80" t="s">
        <v>91</v>
      </c>
      <c r="D37" s="80" t="s">
        <v>96</v>
      </c>
      <c r="E37" s="81" t="s">
        <v>97</v>
      </c>
      <c r="F37" s="1"/>
    </row>
    <row r="38" spans="1:6" s="2" customFormat="1" x14ac:dyDescent="0.25">
      <c r="A38" s="78">
        <v>45543</v>
      </c>
      <c r="B38" s="79">
        <v>75.22</v>
      </c>
      <c r="C38" s="80" t="s">
        <v>91</v>
      </c>
      <c r="D38" s="80" t="s">
        <v>96</v>
      </c>
      <c r="E38" s="81" t="s">
        <v>97</v>
      </c>
      <c r="F38" s="1"/>
    </row>
    <row r="39" spans="1:6" s="2" customFormat="1" ht="25" x14ac:dyDescent="0.25">
      <c r="A39" s="78">
        <v>45543</v>
      </c>
      <c r="B39" s="79">
        <v>15</v>
      </c>
      <c r="C39" s="80" t="s">
        <v>98</v>
      </c>
      <c r="D39" s="80" t="s">
        <v>75</v>
      </c>
      <c r="E39" s="81" t="s">
        <v>77</v>
      </c>
      <c r="F39" s="1"/>
    </row>
    <row r="40" spans="1:6" s="2" customFormat="1" x14ac:dyDescent="0.25">
      <c r="A40" s="78">
        <v>45564</v>
      </c>
      <c r="B40" s="82">
        <v>79.569999999999993</v>
      </c>
      <c r="C40" s="83" t="s">
        <v>99</v>
      </c>
      <c r="D40" s="80" t="s">
        <v>90</v>
      </c>
      <c r="E40" s="81" t="s">
        <v>100</v>
      </c>
      <c r="F40" s="1"/>
    </row>
    <row r="41" spans="1:6" s="2" customFormat="1" ht="25" x14ac:dyDescent="0.25">
      <c r="A41" s="78">
        <v>45543</v>
      </c>
      <c r="B41" s="79">
        <v>7</v>
      </c>
      <c r="C41" s="80" t="s">
        <v>98</v>
      </c>
      <c r="D41" s="80" t="s">
        <v>75</v>
      </c>
      <c r="E41" s="81" t="s">
        <v>77</v>
      </c>
      <c r="F41" s="1"/>
    </row>
    <row r="42" spans="1:6" s="2" customFormat="1" ht="25" x14ac:dyDescent="0.25">
      <c r="A42" s="78">
        <v>45543</v>
      </c>
      <c r="B42" s="79">
        <v>7</v>
      </c>
      <c r="C42" s="80" t="s">
        <v>98</v>
      </c>
      <c r="D42" s="80" t="s">
        <v>75</v>
      </c>
      <c r="E42" s="81" t="s">
        <v>77</v>
      </c>
      <c r="F42" s="1"/>
    </row>
    <row r="43" spans="1:6" s="2" customFormat="1" x14ac:dyDescent="0.25">
      <c r="A43" s="78">
        <v>45571</v>
      </c>
      <c r="B43" s="79">
        <v>77.31</v>
      </c>
      <c r="C43" s="80" t="s">
        <v>99</v>
      </c>
      <c r="D43" s="80" t="s">
        <v>101</v>
      </c>
      <c r="E43" s="81" t="s">
        <v>100</v>
      </c>
      <c r="F43" s="1"/>
    </row>
    <row r="44" spans="1:6" s="2" customFormat="1" x14ac:dyDescent="0.25">
      <c r="A44" s="78">
        <v>45571</v>
      </c>
      <c r="B44" s="79">
        <v>35.909999999999997</v>
      </c>
      <c r="C44" s="80" t="s">
        <v>102</v>
      </c>
      <c r="D44" s="80" t="s">
        <v>80</v>
      </c>
      <c r="E44" s="81" t="s">
        <v>77</v>
      </c>
      <c r="F44" s="1"/>
    </row>
    <row r="45" spans="1:6" s="2" customFormat="1" x14ac:dyDescent="0.25">
      <c r="A45" s="78">
        <v>45571</v>
      </c>
      <c r="B45" s="79">
        <v>71.72</v>
      </c>
      <c r="C45" s="80" t="s">
        <v>102</v>
      </c>
      <c r="D45" s="80" t="s">
        <v>80</v>
      </c>
      <c r="E45" s="81" t="s">
        <v>103</v>
      </c>
      <c r="F45" s="1"/>
    </row>
    <row r="46" spans="1:6" s="2" customFormat="1" x14ac:dyDescent="0.25">
      <c r="A46" s="78">
        <v>45575</v>
      </c>
      <c r="B46" s="79">
        <v>99.13</v>
      </c>
      <c r="C46" s="80" t="s">
        <v>104</v>
      </c>
      <c r="D46" s="80" t="s">
        <v>105</v>
      </c>
      <c r="E46" s="81" t="s">
        <v>106</v>
      </c>
      <c r="F46" s="1"/>
    </row>
    <row r="47" spans="1:6" s="2" customFormat="1" x14ac:dyDescent="0.25">
      <c r="A47" s="78">
        <v>45576</v>
      </c>
      <c r="B47" s="79">
        <v>84.44</v>
      </c>
      <c r="C47" s="80" t="s">
        <v>104</v>
      </c>
      <c r="D47" s="80" t="s">
        <v>105</v>
      </c>
      <c r="E47" s="81" t="s">
        <v>106</v>
      </c>
      <c r="F47" s="1"/>
    </row>
    <row r="48" spans="1:6" s="2" customFormat="1" x14ac:dyDescent="0.25">
      <c r="A48" s="78">
        <v>45577</v>
      </c>
      <c r="B48" s="79">
        <v>85.47</v>
      </c>
      <c r="C48" s="80" t="s">
        <v>104</v>
      </c>
      <c r="D48" s="80" t="s">
        <v>80</v>
      </c>
      <c r="E48" s="81" t="s">
        <v>106</v>
      </c>
      <c r="F48" s="1"/>
    </row>
    <row r="49" spans="1:6" s="2" customFormat="1" x14ac:dyDescent="0.25">
      <c r="A49" s="78">
        <v>45580</v>
      </c>
      <c r="B49" s="79">
        <v>16.510000000000002</v>
      </c>
      <c r="C49" s="80" t="s">
        <v>107</v>
      </c>
      <c r="D49" s="80" t="s">
        <v>108</v>
      </c>
      <c r="E49" s="81" t="s">
        <v>77</v>
      </c>
      <c r="F49" s="1"/>
    </row>
    <row r="50" spans="1:6" s="2" customFormat="1" x14ac:dyDescent="0.25">
      <c r="A50" s="78">
        <v>45580</v>
      </c>
      <c r="B50" s="79">
        <v>15</v>
      </c>
      <c r="C50" s="80" t="s">
        <v>104</v>
      </c>
      <c r="D50" s="80" t="s">
        <v>108</v>
      </c>
      <c r="E50" s="81" t="s">
        <v>77</v>
      </c>
      <c r="F50" s="1"/>
    </row>
    <row r="51" spans="1:6" s="2" customFormat="1" x14ac:dyDescent="0.25">
      <c r="A51" s="78">
        <v>45587</v>
      </c>
      <c r="B51" s="79">
        <v>4.3499999999999996</v>
      </c>
      <c r="C51" s="80" t="s">
        <v>104</v>
      </c>
      <c r="D51" s="80" t="s">
        <v>109</v>
      </c>
      <c r="E51" s="81" t="s">
        <v>77</v>
      </c>
      <c r="F51" s="1"/>
    </row>
    <row r="52" spans="1:6" s="2" customFormat="1" x14ac:dyDescent="0.25">
      <c r="A52" s="78">
        <v>45587</v>
      </c>
      <c r="B52" s="79">
        <v>13.04</v>
      </c>
      <c r="C52" s="80" t="s">
        <v>104</v>
      </c>
      <c r="D52" s="80" t="s">
        <v>108</v>
      </c>
      <c r="E52" s="81" t="s">
        <v>77</v>
      </c>
      <c r="F52" s="1"/>
    </row>
    <row r="53" spans="1:6" s="2" customFormat="1" x14ac:dyDescent="0.25">
      <c r="A53" s="78">
        <v>45587</v>
      </c>
      <c r="B53" s="79">
        <v>26.96</v>
      </c>
      <c r="C53" s="80" t="s">
        <v>104</v>
      </c>
      <c r="D53" s="80" t="s">
        <v>108</v>
      </c>
      <c r="E53" s="81" t="s">
        <v>77</v>
      </c>
      <c r="F53" s="1"/>
    </row>
    <row r="54" spans="1:6" s="2" customFormat="1" x14ac:dyDescent="0.25">
      <c r="A54" s="84">
        <v>45587</v>
      </c>
      <c r="B54" s="85">
        <v>147.83000000000001</v>
      </c>
      <c r="C54" s="80" t="s">
        <v>104</v>
      </c>
      <c r="D54" s="80" t="s">
        <v>110</v>
      </c>
      <c r="E54" s="81" t="s">
        <v>106</v>
      </c>
      <c r="F54" s="1"/>
    </row>
    <row r="55" spans="1:6" s="2" customFormat="1" x14ac:dyDescent="0.25">
      <c r="A55" s="78">
        <v>45634</v>
      </c>
      <c r="B55" s="79">
        <v>62.61</v>
      </c>
      <c r="C55" s="80" t="s">
        <v>111</v>
      </c>
      <c r="D55" s="80" t="s">
        <v>112</v>
      </c>
      <c r="E55" s="81" t="s">
        <v>79</v>
      </c>
      <c r="F55" s="1"/>
    </row>
    <row r="56" spans="1:6" s="2" customFormat="1" x14ac:dyDescent="0.25">
      <c r="A56" s="78">
        <v>45634</v>
      </c>
      <c r="B56" s="79">
        <v>71.31</v>
      </c>
      <c r="C56" s="80" t="s">
        <v>111</v>
      </c>
      <c r="D56" s="80" t="s">
        <v>113</v>
      </c>
      <c r="E56" s="81" t="s">
        <v>79</v>
      </c>
      <c r="F56" s="1"/>
    </row>
    <row r="57" spans="1:6" s="2" customFormat="1" x14ac:dyDescent="0.25">
      <c r="A57" s="78">
        <v>45641</v>
      </c>
      <c r="B57" s="79">
        <v>69.569999999999993</v>
      </c>
      <c r="C57" s="80" t="s">
        <v>114</v>
      </c>
      <c r="D57" s="80" t="s">
        <v>115</v>
      </c>
      <c r="E57" s="81" t="s">
        <v>116</v>
      </c>
      <c r="F57" s="1"/>
    </row>
    <row r="58" spans="1:6" s="2" customFormat="1" x14ac:dyDescent="0.25">
      <c r="A58" s="78">
        <v>45641</v>
      </c>
      <c r="B58" s="79">
        <v>134.78</v>
      </c>
      <c r="C58" s="80" t="s">
        <v>114</v>
      </c>
      <c r="D58" s="80" t="s">
        <v>105</v>
      </c>
      <c r="E58" s="81" t="s">
        <v>116</v>
      </c>
      <c r="F58" s="1"/>
    </row>
    <row r="59" spans="1:6" s="2" customFormat="1" x14ac:dyDescent="0.25">
      <c r="A59" s="78">
        <v>45641</v>
      </c>
      <c r="B59" s="79">
        <v>29.09</v>
      </c>
      <c r="C59" s="80" t="s">
        <v>114</v>
      </c>
      <c r="D59" s="80" t="s">
        <v>117</v>
      </c>
      <c r="E59" s="81" t="s">
        <v>116</v>
      </c>
      <c r="F59" s="1"/>
    </row>
    <row r="60" spans="1:6" s="2" customFormat="1" x14ac:dyDescent="0.25">
      <c r="A60" s="78">
        <v>45641</v>
      </c>
      <c r="B60" s="79">
        <v>116.52</v>
      </c>
      <c r="C60" s="80" t="s">
        <v>114</v>
      </c>
      <c r="D60" s="80" t="s">
        <v>118</v>
      </c>
      <c r="E60" s="81" t="s">
        <v>116</v>
      </c>
      <c r="F60" s="1"/>
    </row>
    <row r="61" spans="1:6" s="2" customFormat="1" x14ac:dyDescent="0.25">
      <c r="A61" s="78">
        <v>45641</v>
      </c>
      <c r="B61" s="79">
        <v>363.52</v>
      </c>
      <c r="C61" s="80" t="s">
        <v>114</v>
      </c>
      <c r="D61" s="80" t="s">
        <v>93</v>
      </c>
      <c r="E61" s="81" t="s">
        <v>116</v>
      </c>
      <c r="F61" s="1"/>
    </row>
    <row r="62" spans="1:6" ht="23.25" customHeight="1" x14ac:dyDescent="0.25">
      <c r="A62" s="49" t="s">
        <v>119</v>
      </c>
      <c r="B62" s="50">
        <f>SUM(B14:B61)</f>
        <v>4917.7299999999996</v>
      </c>
      <c r="C62" s="77"/>
      <c r="D62" s="101"/>
      <c r="E62" s="101"/>
      <c r="F62" s="16"/>
    </row>
    <row r="63" spans="1:6" ht="24.75" customHeight="1" x14ac:dyDescent="0.25">
      <c r="A63" s="103" t="s">
        <v>120</v>
      </c>
      <c r="B63" s="103"/>
      <c r="C63" s="103"/>
      <c r="D63" s="103"/>
      <c r="E63" s="103"/>
      <c r="F63" s="16"/>
    </row>
    <row r="64" spans="1:6" ht="27" customHeight="1" x14ac:dyDescent="0.25">
      <c r="A64" s="23" t="s">
        <v>65</v>
      </c>
      <c r="B64" s="23" t="s">
        <v>13</v>
      </c>
      <c r="C64" s="23" t="s">
        <v>121</v>
      </c>
      <c r="D64" s="23" t="s">
        <v>122</v>
      </c>
      <c r="E64" s="23" t="s">
        <v>69</v>
      </c>
      <c r="F64" s="26"/>
    </row>
    <row r="65" spans="1:6" s="2" customFormat="1" x14ac:dyDescent="0.25">
      <c r="A65" s="78">
        <v>45574</v>
      </c>
      <c r="B65" s="79">
        <v>24.52</v>
      </c>
      <c r="C65" s="80" t="s">
        <v>123</v>
      </c>
      <c r="D65" s="80" t="s">
        <v>90</v>
      </c>
      <c r="E65" s="81" t="s">
        <v>100</v>
      </c>
      <c r="F65" s="1"/>
    </row>
    <row r="66" spans="1:6" s="2" customFormat="1" x14ac:dyDescent="0.25">
      <c r="A66" s="78">
        <v>45575</v>
      </c>
      <c r="B66" s="79">
        <v>35.31</v>
      </c>
      <c r="C66" s="80" t="s">
        <v>124</v>
      </c>
      <c r="D66" s="80" t="s">
        <v>125</v>
      </c>
      <c r="E66" s="81" t="s">
        <v>100</v>
      </c>
      <c r="F66" s="1"/>
    </row>
    <row r="67" spans="1:6" s="2" customFormat="1" x14ac:dyDescent="0.25">
      <c r="A67" s="78">
        <v>45575</v>
      </c>
      <c r="B67" s="79">
        <v>34.61</v>
      </c>
      <c r="C67" s="80" t="s">
        <v>124</v>
      </c>
      <c r="D67" s="80" t="s">
        <v>90</v>
      </c>
      <c r="E67" s="81" t="s">
        <v>100</v>
      </c>
      <c r="F67" s="1"/>
    </row>
    <row r="68" spans="1:6" s="2" customFormat="1" x14ac:dyDescent="0.25">
      <c r="A68" s="78">
        <v>45594</v>
      </c>
      <c r="B68" s="79">
        <v>76.05</v>
      </c>
      <c r="C68" s="80" t="s">
        <v>126</v>
      </c>
      <c r="D68" s="80" t="s">
        <v>90</v>
      </c>
      <c r="E68" s="81" t="s">
        <v>127</v>
      </c>
      <c r="F68" s="1"/>
    </row>
    <row r="69" spans="1:6" s="2" customFormat="1" x14ac:dyDescent="0.25">
      <c r="A69" s="78">
        <v>45594</v>
      </c>
      <c r="B69" s="79">
        <v>59.09</v>
      </c>
      <c r="C69" s="80" t="s">
        <v>126</v>
      </c>
      <c r="D69" s="80" t="s">
        <v>90</v>
      </c>
      <c r="E69" s="81" t="s">
        <v>100</v>
      </c>
      <c r="F69" s="1"/>
    </row>
    <row r="70" spans="1:6" s="2" customFormat="1" x14ac:dyDescent="0.25">
      <c r="A70" s="78">
        <v>45602</v>
      </c>
      <c r="B70" s="79">
        <v>20.86</v>
      </c>
      <c r="C70" s="80" t="s">
        <v>128</v>
      </c>
      <c r="D70" s="80" t="s">
        <v>90</v>
      </c>
      <c r="E70" s="81" t="s">
        <v>100</v>
      </c>
      <c r="F70" s="1"/>
    </row>
    <row r="71" spans="1:6" s="2" customFormat="1" x14ac:dyDescent="0.25">
      <c r="A71" s="78">
        <v>45607</v>
      </c>
      <c r="B71" s="79">
        <v>150</v>
      </c>
      <c r="C71" s="80" t="s">
        <v>129</v>
      </c>
      <c r="D71" s="80" t="s">
        <v>101</v>
      </c>
      <c r="E71" s="81" t="s">
        <v>130</v>
      </c>
      <c r="F71" s="1"/>
    </row>
    <row r="72" spans="1:6" s="2" customFormat="1" x14ac:dyDescent="0.25">
      <c r="A72" s="78">
        <v>45615</v>
      </c>
      <c r="B72" s="79">
        <v>206.57</v>
      </c>
      <c r="C72" s="80" t="s">
        <v>131</v>
      </c>
      <c r="D72" s="80" t="s">
        <v>93</v>
      </c>
      <c r="E72" s="81" t="s">
        <v>77</v>
      </c>
      <c r="F72" s="1"/>
    </row>
    <row r="73" spans="1:6" s="2" customFormat="1" x14ac:dyDescent="0.25">
      <c r="A73" s="78">
        <v>45621</v>
      </c>
      <c r="B73" s="79">
        <v>24.9</v>
      </c>
      <c r="C73" s="80" t="s">
        <v>132</v>
      </c>
      <c r="D73" s="80" t="s">
        <v>133</v>
      </c>
      <c r="E73" s="81" t="s">
        <v>77</v>
      </c>
      <c r="F73" s="1"/>
    </row>
    <row r="74" spans="1:6" s="2" customFormat="1" x14ac:dyDescent="0.25">
      <c r="A74" s="78">
        <v>45621</v>
      </c>
      <c r="B74" s="79">
        <v>28.9</v>
      </c>
      <c r="C74" s="80" t="s">
        <v>132</v>
      </c>
      <c r="D74" s="80" t="s">
        <v>133</v>
      </c>
      <c r="E74" s="81" t="s">
        <v>77</v>
      </c>
      <c r="F74" s="1"/>
    </row>
    <row r="75" spans="1:6" s="2" customFormat="1" x14ac:dyDescent="0.25">
      <c r="A75" s="78">
        <v>45641</v>
      </c>
      <c r="B75" s="79">
        <v>44.78</v>
      </c>
      <c r="C75" s="80" t="s">
        <v>134</v>
      </c>
      <c r="D75" s="80" t="s">
        <v>113</v>
      </c>
      <c r="E75" s="81" t="s">
        <v>77</v>
      </c>
      <c r="F75" s="1"/>
    </row>
    <row r="76" spans="1:6" s="2" customFormat="1" x14ac:dyDescent="0.25">
      <c r="A76" s="78">
        <v>45641</v>
      </c>
      <c r="B76" s="79">
        <v>217.39</v>
      </c>
      <c r="C76" s="80" t="s">
        <v>134</v>
      </c>
      <c r="D76" s="80" t="s">
        <v>93</v>
      </c>
      <c r="E76" s="81" t="s">
        <v>77</v>
      </c>
      <c r="F76" s="1"/>
    </row>
    <row r="77" spans="1:6" s="2" customFormat="1" x14ac:dyDescent="0.25">
      <c r="A77" s="86">
        <v>45641</v>
      </c>
      <c r="B77" s="87">
        <v>164.35</v>
      </c>
      <c r="C77" s="88" t="s">
        <v>135</v>
      </c>
      <c r="D77" s="88" t="s">
        <v>93</v>
      </c>
      <c r="E77" s="88" t="s">
        <v>77</v>
      </c>
      <c r="F77" s="1"/>
    </row>
    <row r="78" spans="1:6" ht="15" customHeight="1" x14ac:dyDescent="0.25">
      <c r="A78" s="49" t="s">
        <v>136</v>
      </c>
      <c r="B78" s="50">
        <f>SUM(B40:B77)</f>
        <v>7623.6999999999989</v>
      </c>
      <c r="C78" s="77"/>
      <c r="D78" s="101"/>
      <c r="E78" s="101"/>
      <c r="F78" s="16"/>
    </row>
    <row r="79" spans="1:6" ht="34.5" customHeight="1" x14ac:dyDescent="0.25">
      <c r="A79" s="29" t="s">
        <v>137</v>
      </c>
      <c r="B79" s="40">
        <f>B11+B62+B78</f>
        <v>12541.429999999998</v>
      </c>
      <c r="C79" s="30"/>
      <c r="D79" s="30"/>
      <c r="E79" s="30"/>
      <c r="F79" s="16"/>
    </row>
    <row r="80" spans="1:6" ht="13" x14ac:dyDescent="0.3">
      <c r="A80" s="16"/>
      <c r="B80" s="18"/>
      <c r="C80" s="16"/>
      <c r="D80" s="16"/>
      <c r="E80" s="16"/>
      <c r="F80" s="16"/>
    </row>
    <row r="81" spans="1:6" ht="13" x14ac:dyDescent="0.3">
      <c r="A81" s="17"/>
      <c r="B81" s="18"/>
      <c r="C81" s="16"/>
      <c r="D81" s="16"/>
      <c r="E81" s="16"/>
      <c r="F81" s="16"/>
    </row>
    <row r="82" spans="1:6" ht="12.65" customHeight="1" x14ac:dyDescent="0.25">
      <c r="A82" s="19"/>
      <c r="F82" s="16"/>
    </row>
    <row r="83" spans="1:6" ht="13" customHeight="1" x14ac:dyDescent="0.25">
      <c r="A83" s="19"/>
      <c r="B83" s="16"/>
      <c r="D83" s="16"/>
      <c r="F83" s="16"/>
    </row>
    <row r="84" spans="1:6" x14ac:dyDescent="0.25">
      <c r="A84" s="19"/>
      <c r="F84" s="16"/>
    </row>
    <row r="85" spans="1:6" ht="13" x14ac:dyDescent="0.3">
      <c r="A85" s="19"/>
      <c r="B85" s="18"/>
      <c r="C85" s="16"/>
      <c r="D85" s="16"/>
      <c r="E85" s="16"/>
      <c r="F85" s="16"/>
    </row>
    <row r="86" spans="1:6" ht="13" customHeight="1" x14ac:dyDescent="0.25">
      <c r="A86" s="19"/>
      <c r="B86" s="16"/>
      <c r="D86" s="16"/>
      <c r="F86" s="16"/>
    </row>
    <row r="87" spans="1:6" x14ac:dyDescent="0.25">
      <c r="A87" s="19"/>
      <c r="F87" s="16"/>
    </row>
    <row r="88" spans="1:6" x14ac:dyDescent="0.25">
      <c r="A88" s="19"/>
      <c r="B88" s="19"/>
      <c r="C88" s="19"/>
      <c r="D88" s="19"/>
      <c r="F88" s="16"/>
    </row>
    <row r="89" spans="1:6" x14ac:dyDescent="0.25">
      <c r="A89" s="25"/>
      <c r="B89" s="16"/>
      <c r="C89" s="16"/>
      <c r="D89" s="16"/>
      <c r="E89" s="16"/>
      <c r="F89" s="16"/>
    </row>
    <row r="90" spans="1:6" hidden="1" x14ac:dyDescent="0.25">
      <c r="A90" s="25"/>
      <c r="B90" s="16"/>
      <c r="C90" s="16"/>
      <c r="D90" s="16"/>
      <c r="E90" s="16"/>
      <c r="F90" s="16"/>
    </row>
    <row r="91" spans="1:6" x14ac:dyDescent="0.25"/>
    <row r="92" spans="1:6" x14ac:dyDescent="0.25"/>
    <row r="93" spans="1:6" x14ac:dyDescent="0.25"/>
    <row r="94" spans="1:6" x14ac:dyDescent="0.25"/>
    <row r="95" spans="1:6" ht="12.75" hidden="1" customHeight="1" x14ac:dyDescent="0.25"/>
    <row r="96" spans="1:6" x14ac:dyDescent="0.25"/>
    <row r="97" spans="1:6" x14ac:dyDescent="0.25"/>
    <row r="98" spans="1:6" hidden="1" x14ac:dyDescent="0.25">
      <c r="A98" s="25"/>
      <c r="B98" s="16"/>
      <c r="C98" s="16"/>
      <c r="D98" s="16"/>
      <c r="E98" s="16"/>
      <c r="F98" s="16"/>
    </row>
    <row r="99" spans="1:6" hidden="1" x14ac:dyDescent="0.25">
      <c r="A99" s="25"/>
      <c r="B99" s="16"/>
      <c r="C99" s="16"/>
      <c r="D99" s="16"/>
      <c r="E99" s="16"/>
      <c r="F99" s="16"/>
    </row>
    <row r="100" spans="1:6" hidden="1" x14ac:dyDescent="0.25">
      <c r="A100" s="25"/>
      <c r="B100" s="16"/>
      <c r="C100" s="16"/>
      <c r="D100" s="16"/>
      <c r="E100" s="16"/>
      <c r="F100" s="16"/>
    </row>
    <row r="101" spans="1:6" hidden="1" x14ac:dyDescent="0.25">
      <c r="A101" s="25"/>
      <c r="B101" s="16"/>
      <c r="C101" s="16"/>
      <c r="D101" s="16"/>
      <c r="E101" s="16"/>
      <c r="F101" s="16"/>
    </row>
    <row r="102" spans="1:6" hidden="1" x14ac:dyDescent="0.25">
      <c r="A102" s="25"/>
      <c r="B102" s="16"/>
      <c r="C102" s="16"/>
      <c r="D102" s="16"/>
      <c r="E102" s="16"/>
      <c r="F102" s="16"/>
    </row>
    <row r="103" spans="1:6" x14ac:dyDescent="0.25"/>
    <row r="104" spans="1:6" x14ac:dyDescent="0.25"/>
    <row r="105" spans="1:6" x14ac:dyDescent="0.25"/>
    <row r="106" spans="1:6" x14ac:dyDescent="0.25"/>
    <row r="107" spans="1:6" x14ac:dyDescent="0.25"/>
    <row r="108" spans="1:6" x14ac:dyDescent="0.25"/>
    <row r="109" spans="1:6" x14ac:dyDescent="0.25"/>
    <row r="110" spans="1:6" x14ac:dyDescent="0.25"/>
    <row r="111" spans="1:6" x14ac:dyDescent="0.25"/>
    <row r="112" spans="1: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</sheetData>
  <sheetProtection formatCells="0" formatRows="0" insertColumns="0" insertRows="0" deleteRows="0"/>
  <mergeCells count="13">
    <mergeCell ref="B7:E7"/>
    <mergeCell ref="B5:E5"/>
    <mergeCell ref="D78:E78"/>
    <mergeCell ref="A1:E1"/>
    <mergeCell ref="A12:E12"/>
    <mergeCell ref="A63:E63"/>
    <mergeCell ref="B2:E2"/>
    <mergeCell ref="B3:E3"/>
    <mergeCell ref="B4:E4"/>
    <mergeCell ref="B6:E6"/>
    <mergeCell ref="D11:E11"/>
    <mergeCell ref="D62:E62"/>
    <mergeCell ref="A8:E8"/>
  </mergeCells>
  <dataValidations count="3"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2018 - 30 June 2019) will raise an alert. Check entry and select 'Yes' to accept/continue." sqref="A14 A10 A40" xr:uid="{00000000-0002-0000-0200-000000000000}">
      <formula1>$B$4</formula1>
      <formula2>$B$5</formula2>
    </dataValidation>
    <dataValidation allowBlank="1" showInputMessage="1" showErrorMessage="1" prompt="Insert additional rows as needed:_x000a_- 'right click' on a row number (left of screen)_x000a_- select 'Insert' (this will insert a row above it)" sqref="A64 A13 A9" xr:uid="{00000000-0002-0000-0200-000001000000}"/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- 30 June) will raise an alert. Check entry and select 'Yes' to accept/continue." sqref="A65:A77 A15:A39 A40:A61" xr:uid="{67A21C94-90C0-4AFE-B6AC-F64AD77E4F2B}">
      <formula1>$B$4</formula1>
      <formula2>$B$5</formula2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 alignWithMargins="0">
    <oddFooter>&amp;LCE Expense Disclosure Workbook 2018&amp;RWorksheet - Travel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Use the drop down list (at the right of the cell)" prompt="Do dollar figures on this sheet include or exclude GST?  (be consistent - all inclusive or exclusive)_x000a__x000a_[use drop down list at right of cell]_x000a__x000a_If possible, please include/exclude GST consistently across all sheets" xr:uid="{00000000-0002-0000-0200-000002000000}">
          <x14:formula1>
            <xm:f>'Summary and sign-off'!$A$25:$A$26</xm:f>
          </x14:formula1>
          <xm:sqref>B6:E6</xm:sqref>
        </x14:dataValidation>
        <x14:dataValidation type="list" allowBlank="1" showInputMessage="1" showErrorMessage="1" error="Use the drop down list (at the right of the cell)" prompt="Totals should accurately sum the content of tables but this may be affected by input method - e.g. hidden or inappropriate data._x000a__x000a_It is each agency's responsibility to confirm the accuracy of data and totals._x000a__x000a_[use drop down list to confirm this check]" xr:uid="{00000000-0002-0000-0200-000003000000}">
          <x14:formula1>
            <xm:f>'Summary and sign-off'!$A$27:$A$28</xm:f>
          </x14:formula1>
          <xm:sqref>B7:E7</xm:sqref>
        </x14:dataValidation>
        <x14:dataValidation type="decimal" operator="greaterThan" allowBlank="1" showInputMessage="1" showErrorMessage="1" error="This cell must contain a dollar figure" xr:uid="{00000000-0002-0000-0200-000004000000}">
          <x14:formula1>
            <xm:f>'Summary and sign-off'!$A$45</xm:f>
          </x14:formula1>
          <xm:sqref>B65:B77 B10 B14:B61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J33"/>
  <sheetViews>
    <sheetView zoomScaleNormal="100" workbookViewId="0">
      <selection activeCell="A9" sqref="A8:XFD9"/>
    </sheetView>
  </sheetViews>
  <sheetFormatPr defaultColWidth="0" defaultRowHeight="12.5" zeroHeight="1" x14ac:dyDescent="0.25"/>
  <cols>
    <col min="1" max="1" width="35.7265625" customWidth="1"/>
    <col min="2" max="2" width="14.26953125" customWidth="1"/>
    <col min="3" max="3" width="71.453125" customWidth="1"/>
    <col min="4" max="4" width="50" customWidth="1"/>
    <col min="5" max="5" width="21.453125" customWidth="1"/>
    <col min="6" max="6" width="39.26953125" customWidth="1"/>
    <col min="7" max="10" width="9.1796875" hidden="1" customWidth="1"/>
    <col min="11" max="13" width="0" hidden="1" customWidth="1"/>
  </cols>
  <sheetData>
    <row r="1" spans="1:6" ht="26.25" customHeight="1" x14ac:dyDescent="0.25">
      <c r="A1" s="102" t="s">
        <v>58</v>
      </c>
      <c r="B1" s="102"/>
      <c r="C1" s="102"/>
      <c r="D1" s="102"/>
      <c r="E1" s="102"/>
    </row>
    <row r="2" spans="1:6" ht="21" customHeight="1" x14ac:dyDescent="0.25">
      <c r="A2" s="3" t="s">
        <v>59</v>
      </c>
      <c r="B2" s="100" t="str">
        <f>'Summary and sign-off'!B2:F2</f>
        <v xml:space="preserve">Te Arawhiti </v>
      </c>
      <c r="C2" s="100"/>
      <c r="D2" s="100"/>
      <c r="E2" s="100"/>
    </row>
    <row r="3" spans="1:6" ht="31" x14ac:dyDescent="0.25">
      <c r="A3" s="3" t="s">
        <v>60</v>
      </c>
      <c r="B3" s="100" t="str">
        <f>'Summary and sign-off'!B3:F3</f>
        <v>Lil Anderson</v>
      </c>
      <c r="C3" s="100"/>
      <c r="D3" s="100"/>
      <c r="E3" s="100"/>
    </row>
    <row r="4" spans="1:6" ht="21" customHeight="1" x14ac:dyDescent="0.25">
      <c r="A4" s="3" t="s">
        <v>61</v>
      </c>
      <c r="B4" s="100">
        <f>'Summary and sign-off'!B4:F4</f>
        <v>45474</v>
      </c>
      <c r="C4" s="100"/>
      <c r="D4" s="100"/>
      <c r="E4" s="100"/>
    </row>
    <row r="5" spans="1:6" ht="21" customHeight="1" x14ac:dyDescent="0.25">
      <c r="A5" s="3" t="s">
        <v>62</v>
      </c>
      <c r="B5" s="100">
        <f>'Summary and sign-off'!B5:F5</f>
        <v>45625</v>
      </c>
      <c r="C5" s="100"/>
      <c r="D5" s="100"/>
      <c r="E5" s="100"/>
    </row>
    <row r="6" spans="1:6" ht="21" customHeight="1" x14ac:dyDescent="0.25">
      <c r="A6" s="3" t="s">
        <v>63</v>
      </c>
      <c r="B6" s="95" t="s">
        <v>29</v>
      </c>
      <c r="C6" s="95"/>
      <c r="D6" s="95"/>
      <c r="E6" s="95"/>
    </row>
    <row r="7" spans="1:6" ht="21" customHeight="1" x14ac:dyDescent="0.25">
      <c r="A7" s="3" t="s">
        <v>7</v>
      </c>
      <c r="B7" s="95" t="s">
        <v>31</v>
      </c>
      <c r="C7" s="95"/>
      <c r="D7" s="95"/>
      <c r="E7" s="95"/>
    </row>
    <row r="8" spans="1:6" ht="27" customHeight="1" x14ac:dyDescent="0.25">
      <c r="A8" s="23" t="s">
        <v>138</v>
      </c>
      <c r="B8" s="23" t="s">
        <v>13</v>
      </c>
      <c r="C8" s="23" t="s">
        <v>139</v>
      </c>
      <c r="D8" s="23" t="s">
        <v>140</v>
      </c>
      <c r="E8" s="23" t="s">
        <v>69</v>
      </c>
      <c r="F8" s="19"/>
    </row>
    <row r="9" spans="1:6" s="2" customFormat="1" x14ac:dyDescent="0.25">
      <c r="A9" s="89">
        <v>45603</v>
      </c>
      <c r="B9" s="79">
        <v>147.01</v>
      </c>
      <c r="C9" s="90" t="s">
        <v>141</v>
      </c>
      <c r="D9" s="91" t="s">
        <v>142</v>
      </c>
      <c r="E9" s="92" t="s">
        <v>77</v>
      </c>
    </row>
    <row r="10" spans="1:6" s="2" customFormat="1" x14ac:dyDescent="0.25">
      <c r="A10" s="78">
        <v>45603</v>
      </c>
      <c r="B10" s="79">
        <v>22.09</v>
      </c>
      <c r="C10" s="90" t="s">
        <v>141</v>
      </c>
      <c r="D10" s="90" t="s">
        <v>143</v>
      </c>
      <c r="E10" s="92" t="s">
        <v>77</v>
      </c>
    </row>
    <row r="11" spans="1:6" s="2" customFormat="1" x14ac:dyDescent="0.25">
      <c r="A11" s="78">
        <v>45622</v>
      </c>
      <c r="B11" s="79">
        <v>607.74</v>
      </c>
      <c r="C11" s="90" t="s">
        <v>144</v>
      </c>
      <c r="D11" s="90" t="s">
        <v>145</v>
      </c>
      <c r="E11" s="92" t="s">
        <v>77</v>
      </c>
    </row>
    <row r="12" spans="1:6" ht="12.75" customHeight="1" x14ac:dyDescent="0.25">
      <c r="A12" s="36" t="s">
        <v>146</v>
      </c>
      <c r="B12" s="43">
        <f>SUM(B9:B11)</f>
        <v>776.84</v>
      </c>
      <c r="C12" s="48"/>
      <c r="D12" s="101"/>
      <c r="E12" s="101"/>
      <c r="F12" s="2"/>
    </row>
    <row r="13" spans="1:6" ht="12.75" customHeight="1" x14ac:dyDescent="0.3">
      <c r="A13" s="17"/>
      <c r="B13" s="16"/>
      <c r="C13" s="16"/>
      <c r="D13" s="16"/>
      <c r="E13" s="16"/>
    </row>
    <row r="14" spans="1:6" ht="12.75" customHeight="1" x14ac:dyDescent="0.3">
      <c r="A14" s="17"/>
      <c r="B14" s="18"/>
      <c r="C14" s="16"/>
      <c r="D14" s="16"/>
      <c r="E14" s="16"/>
    </row>
    <row r="15" spans="1:6" ht="12.75" customHeight="1" x14ac:dyDescent="0.25">
      <c r="A15" s="19"/>
      <c r="B15" s="19"/>
      <c r="C15" s="19"/>
      <c r="D15" s="19"/>
      <c r="E15" s="19"/>
    </row>
    <row r="16" spans="1:6" ht="12.75" customHeight="1" x14ac:dyDescent="0.25">
      <c r="A16" s="19"/>
      <c r="B16" s="19"/>
      <c r="C16" s="26"/>
      <c r="D16" s="26"/>
      <c r="E16" s="26"/>
    </row>
    <row r="17" spans="1:6" ht="12.75" customHeight="1" x14ac:dyDescent="0.3">
      <c r="A17" s="19"/>
      <c r="B17" s="18"/>
      <c r="C17" s="16"/>
      <c r="D17" s="16"/>
      <c r="E17" s="16"/>
      <c r="F17" s="16"/>
    </row>
    <row r="18" spans="1:6" ht="12.75" customHeight="1" x14ac:dyDescent="0.25">
      <c r="A18" s="19"/>
      <c r="B18" s="19"/>
      <c r="C18" s="26"/>
      <c r="D18" s="26"/>
      <c r="E18" s="26"/>
    </row>
    <row r="19" spans="1:6" ht="12.75" customHeight="1" x14ac:dyDescent="0.25">
      <c r="A19" s="19"/>
      <c r="B19" s="19"/>
      <c r="C19" s="21"/>
      <c r="D19" s="21"/>
      <c r="E19" s="21"/>
    </row>
    <row r="20" spans="1:6" ht="12.75" customHeight="1" x14ac:dyDescent="0.25">
      <c r="A20" s="16"/>
      <c r="B20" s="16"/>
      <c r="C20" s="16"/>
      <c r="D20" s="16"/>
      <c r="E20" s="16"/>
    </row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x14ac:dyDescent="0.25"/>
  </sheetData>
  <sheetProtection formatCells="0" insertRows="0" deleteRows="0"/>
  <mergeCells count="8">
    <mergeCell ref="D12:E12"/>
    <mergeCell ref="B6:E6"/>
    <mergeCell ref="B5:E5"/>
    <mergeCell ref="A1:E1"/>
    <mergeCell ref="B2:E2"/>
    <mergeCell ref="B3:E3"/>
    <mergeCell ref="B4:E4"/>
    <mergeCell ref="B7:E7"/>
  </mergeCells>
  <dataValidations count="3"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2018 - 30 June 2019) will raise an alert. Check entry and select 'Yes' to accept/continue." sqref="A9" xr:uid="{00000000-0002-0000-0300-000000000000}">
      <formula1>$B$4</formula1>
      <formula2>$B$5</formula2>
    </dataValidation>
    <dataValidation allowBlank="1" showInputMessage="1" showErrorMessage="1" prompt="Insert additional rows as needed:_x000a_- 'right click' on a row number (left of screen)_x000a_- select 'Insert' (this will insert a row above it)" sqref="A8" xr:uid="{00000000-0002-0000-0300-000001000000}"/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- 30 June) will raise an alert. Check entry and select 'Yes' to accept/continue." sqref="A10:A11" xr:uid="{9A7E9F63-43B8-46EF-8656-0D5E1A7A706A}">
      <formula1>$B$4</formula1>
      <formula2>$B$5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 alignWithMargins="0">
    <oddFooter>&amp;LCE Expense Disclosure Workbook 2018&amp;RWorksheet - Hospitality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Use the drop down list (at the right of the cell)" prompt="Do dollar figures on this sheet include or exclude GST?  (be consistent - all inclusive or exclusive)_x000a__x000a_[use drop down list at right of cell]_x000a__x000a_If possible, please include/exclude GST consistently across all sheets" xr:uid="{00000000-0002-0000-0300-000002000000}">
          <x14:formula1>
            <xm:f>'Summary and sign-off'!$A$25:$A$26</xm:f>
          </x14:formula1>
          <xm:sqref>B6:E6</xm:sqref>
        </x14:dataValidation>
        <x14:dataValidation type="list" allowBlank="1" showInputMessage="1" showErrorMessage="1" error="Use the drop down list (at the right of the cell)" prompt="Totals should accurately sum the content of tables but this may be affected by input method - e.g. hidden or inappropriate data._x000a__x000a_It is each agency's responsibility to confirm the accuracy of data and totals._x000a__x000a_[use drop down list to confirm this check]" xr:uid="{00000000-0002-0000-0300-000003000000}">
          <x14:formula1>
            <xm:f>'Summary and sign-off'!$A$27:$A$28</xm:f>
          </x14:formula1>
          <xm:sqref>B7:E7</xm:sqref>
        </x14:dataValidation>
        <x14:dataValidation type="decimal" operator="greaterThan" allowBlank="1" showInputMessage="1" showErrorMessage="1" error="This cell must contain a dollar figure" xr:uid="{00000000-0002-0000-0300-000004000000}">
          <x14:formula1>
            <xm:f>'Summary and sign-off'!$A$45</xm:f>
          </x14:formula1>
          <xm:sqref>B9:B11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M68"/>
  <sheetViews>
    <sheetView zoomScaleNormal="100" workbookViewId="0">
      <selection activeCell="A9" sqref="A8:XFD9"/>
    </sheetView>
  </sheetViews>
  <sheetFormatPr defaultColWidth="0" defaultRowHeight="12.5" zeroHeight="1" x14ac:dyDescent="0.25"/>
  <cols>
    <col min="1" max="1" width="35.7265625" customWidth="1"/>
    <col min="2" max="2" width="14.26953125" customWidth="1"/>
    <col min="3" max="3" width="71.453125" customWidth="1"/>
    <col min="4" max="4" width="50" customWidth="1"/>
    <col min="5" max="5" width="21.453125" customWidth="1"/>
    <col min="6" max="6" width="36.81640625" customWidth="1"/>
    <col min="7" max="10" width="9.1796875" hidden="1" customWidth="1"/>
    <col min="11" max="13" width="0" hidden="1" customWidth="1"/>
    <col min="14" max="16384" width="9.1796875" hidden="1"/>
  </cols>
  <sheetData>
    <row r="1" spans="1:6" ht="26.25" customHeight="1" x14ac:dyDescent="0.25">
      <c r="A1" s="102" t="s">
        <v>58</v>
      </c>
      <c r="B1" s="102"/>
      <c r="C1" s="102"/>
      <c r="D1" s="102"/>
      <c r="E1" s="102"/>
    </row>
    <row r="2" spans="1:6" ht="21" customHeight="1" x14ac:dyDescent="0.25">
      <c r="A2" s="3" t="s">
        <v>59</v>
      </c>
      <c r="B2" s="100" t="str">
        <f>'Summary and sign-off'!B2:F2</f>
        <v xml:space="preserve">Te Arawhiti </v>
      </c>
      <c r="C2" s="100"/>
      <c r="D2" s="100"/>
      <c r="E2" s="100"/>
    </row>
    <row r="3" spans="1:6" ht="31" x14ac:dyDescent="0.25">
      <c r="A3" s="3" t="s">
        <v>147</v>
      </c>
      <c r="B3" s="100" t="str">
        <f>'Summary and sign-off'!B3:F3</f>
        <v>Lil Anderson</v>
      </c>
      <c r="C3" s="100"/>
      <c r="D3" s="100"/>
      <c r="E3" s="100"/>
    </row>
    <row r="4" spans="1:6" ht="21" customHeight="1" x14ac:dyDescent="0.25">
      <c r="A4" s="3" t="s">
        <v>61</v>
      </c>
      <c r="B4" s="100">
        <f>'Summary and sign-off'!B4:F4</f>
        <v>45474</v>
      </c>
      <c r="C4" s="100"/>
      <c r="D4" s="100"/>
      <c r="E4" s="100"/>
    </row>
    <row r="5" spans="1:6" ht="21" customHeight="1" x14ac:dyDescent="0.25">
      <c r="A5" s="3" t="s">
        <v>62</v>
      </c>
      <c r="B5" s="100">
        <f>'Summary and sign-off'!B5:F5</f>
        <v>45625</v>
      </c>
      <c r="C5" s="100"/>
      <c r="D5" s="100"/>
      <c r="E5" s="100"/>
    </row>
    <row r="6" spans="1:6" ht="21" customHeight="1" x14ac:dyDescent="0.25">
      <c r="A6" s="3" t="s">
        <v>63</v>
      </c>
      <c r="B6" s="95" t="s">
        <v>29</v>
      </c>
      <c r="C6" s="95"/>
      <c r="D6" s="95"/>
      <c r="E6" s="95"/>
      <c r="F6" s="22"/>
    </row>
    <row r="7" spans="1:6" ht="21" customHeight="1" x14ac:dyDescent="0.25">
      <c r="A7" s="3" t="s">
        <v>7</v>
      </c>
      <c r="B7" s="95" t="s">
        <v>31</v>
      </c>
      <c r="C7" s="95"/>
      <c r="D7" s="95"/>
      <c r="E7" s="95"/>
      <c r="F7" s="22"/>
    </row>
    <row r="8" spans="1:6" ht="27" customHeight="1" x14ac:dyDescent="0.25">
      <c r="A8" s="23" t="s">
        <v>65</v>
      </c>
      <c r="B8" s="23" t="s">
        <v>13</v>
      </c>
      <c r="C8" s="23" t="s">
        <v>148</v>
      </c>
      <c r="D8" s="23" t="s">
        <v>149</v>
      </c>
      <c r="E8" s="23" t="s">
        <v>69</v>
      </c>
      <c r="F8" s="19"/>
    </row>
    <row r="9" spans="1:6" s="2" customFormat="1" x14ac:dyDescent="0.25">
      <c r="A9" s="78">
        <v>45474</v>
      </c>
      <c r="B9" s="79">
        <v>40</v>
      </c>
      <c r="C9" s="90" t="s">
        <v>150</v>
      </c>
      <c r="D9" s="90" t="s">
        <v>151</v>
      </c>
      <c r="E9" s="92" t="s">
        <v>77</v>
      </c>
    </row>
    <row r="10" spans="1:6" s="2" customFormat="1" x14ac:dyDescent="0.25">
      <c r="A10" s="78">
        <v>45474</v>
      </c>
      <c r="B10" s="79">
        <v>0.17</v>
      </c>
      <c r="C10" s="90" t="s">
        <v>152</v>
      </c>
      <c r="D10" s="90" t="s">
        <v>151</v>
      </c>
      <c r="E10" s="92" t="s">
        <v>77</v>
      </c>
    </row>
    <row r="11" spans="1:6" s="2" customFormat="1" x14ac:dyDescent="0.25">
      <c r="A11" s="78">
        <v>45474</v>
      </c>
      <c r="B11" s="79">
        <v>0.17</v>
      </c>
      <c r="C11" s="90" t="s">
        <v>153</v>
      </c>
      <c r="D11" s="90" t="s">
        <v>151</v>
      </c>
      <c r="E11" s="92" t="s">
        <v>77</v>
      </c>
    </row>
    <row r="12" spans="1:6" s="2" customFormat="1" x14ac:dyDescent="0.25">
      <c r="A12" s="78">
        <v>45474</v>
      </c>
      <c r="B12" s="79">
        <v>13</v>
      </c>
      <c r="C12" s="90" t="s">
        <v>154</v>
      </c>
      <c r="D12" s="90" t="s">
        <v>155</v>
      </c>
      <c r="E12" s="92" t="s">
        <v>156</v>
      </c>
    </row>
    <row r="13" spans="1:6" s="2" customFormat="1" x14ac:dyDescent="0.25">
      <c r="A13" s="78">
        <v>45505</v>
      </c>
      <c r="B13" s="79">
        <v>4</v>
      </c>
      <c r="C13" s="90" t="s">
        <v>157</v>
      </c>
      <c r="D13" s="90" t="s">
        <v>158</v>
      </c>
      <c r="E13" s="92" t="s">
        <v>77</v>
      </c>
    </row>
    <row r="14" spans="1:6" s="2" customFormat="1" x14ac:dyDescent="0.25">
      <c r="A14" s="78">
        <v>45505</v>
      </c>
      <c r="B14" s="79">
        <v>9.84</v>
      </c>
      <c r="C14" s="90" t="s">
        <v>159</v>
      </c>
      <c r="D14" s="90" t="s">
        <v>151</v>
      </c>
      <c r="E14" s="92" t="s">
        <v>77</v>
      </c>
    </row>
    <row r="15" spans="1:6" s="2" customFormat="1" x14ac:dyDescent="0.25">
      <c r="A15" s="78">
        <v>45505</v>
      </c>
      <c r="B15" s="79">
        <v>5.9</v>
      </c>
      <c r="C15" s="90" t="s">
        <v>160</v>
      </c>
      <c r="D15" s="90" t="s">
        <v>155</v>
      </c>
      <c r="E15" s="92" t="s">
        <v>77</v>
      </c>
    </row>
    <row r="16" spans="1:6" s="2" customFormat="1" x14ac:dyDescent="0.25">
      <c r="A16" s="78">
        <v>45512</v>
      </c>
      <c r="B16" s="79">
        <v>599.13</v>
      </c>
      <c r="C16" s="80" t="s">
        <v>161</v>
      </c>
      <c r="D16" s="80" t="s">
        <v>162</v>
      </c>
      <c r="E16" s="81" t="s">
        <v>77</v>
      </c>
      <c r="F16" s="1"/>
    </row>
    <row r="17" spans="1:6" s="2" customFormat="1" x14ac:dyDescent="0.25">
      <c r="A17" s="78">
        <v>45536</v>
      </c>
      <c r="B17" s="79">
        <v>23</v>
      </c>
      <c r="C17" s="80" t="s">
        <v>163</v>
      </c>
      <c r="D17" s="80" t="s">
        <v>151</v>
      </c>
      <c r="E17" s="81" t="s">
        <v>77</v>
      </c>
      <c r="F17" s="1"/>
    </row>
    <row r="18" spans="1:6" s="2" customFormat="1" x14ac:dyDescent="0.25">
      <c r="A18" s="78">
        <v>45536</v>
      </c>
      <c r="B18" s="79">
        <v>0.17</v>
      </c>
      <c r="C18" s="80" t="s">
        <v>164</v>
      </c>
      <c r="D18" s="80" t="s">
        <v>151</v>
      </c>
      <c r="E18" s="81" t="s">
        <v>77</v>
      </c>
      <c r="F18" s="1"/>
    </row>
    <row r="19" spans="1:6" s="2" customFormat="1" x14ac:dyDescent="0.25">
      <c r="A19" s="78">
        <v>45536</v>
      </c>
      <c r="B19" s="79">
        <v>0.17</v>
      </c>
      <c r="C19" s="80" t="s">
        <v>165</v>
      </c>
      <c r="D19" s="80" t="s">
        <v>151</v>
      </c>
      <c r="E19" s="81" t="s">
        <v>166</v>
      </c>
      <c r="F19" s="1"/>
    </row>
    <row r="20" spans="1:6" s="2" customFormat="1" x14ac:dyDescent="0.25">
      <c r="A20" s="78">
        <v>45536</v>
      </c>
      <c r="B20" s="79">
        <v>9</v>
      </c>
      <c r="C20" s="80" t="s">
        <v>167</v>
      </c>
      <c r="D20" s="80" t="s">
        <v>155</v>
      </c>
      <c r="E20" s="81" t="s">
        <v>156</v>
      </c>
      <c r="F20" s="1"/>
    </row>
    <row r="21" spans="1:6" s="2" customFormat="1" x14ac:dyDescent="0.25">
      <c r="A21" s="78">
        <v>45537</v>
      </c>
      <c r="B21" s="79">
        <v>4</v>
      </c>
      <c r="C21" s="90" t="s">
        <v>157</v>
      </c>
      <c r="D21" s="90" t="s">
        <v>158</v>
      </c>
      <c r="E21" s="92" t="s">
        <v>77</v>
      </c>
    </row>
    <row r="22" spans="1:6" s="2" customFormat="1" x14ac:dyDescent="0.25">
      <c r="A22" s="78">
        <v>45566</v>
      </c>
      <c r="B22" s="79">
        <v>23</v>
      </c>
      <c r="C22" s="90" t="s">
        <v>168</v>
      </c>
      <c r="D22" s="90" t="s">
        <v>151</v>
      </c>
      <c r="E22" s="92" t="s">
        <v>77</v>
      </c>
    </row>
    <row r="23" spans="1:6" s="2" customFormat="1" x14ac:dyDescent="0.25">
      <c r="A23" s="78">
        <v>45566</v>
      </c>
      <c r="B23" s="79">
        <v>0.34</v>
      </c>
      <c r="C23" s="90" t="s">
        <v>169</v>
      </c>
      <c r="D23" s="90" t="s">
        <v>151</v>
      </c>
      <c r="E23" s="92" t="s">
        <v>77</v>
      </c>
    </row>
    <row r="24" spans="1:6" s="2" customFormat="1" x14ac:dyDescent="0.25">
      <c r="A24" s="89">
        <v>45566</v>
      </c>
      <c r="B24" s="79">
        <v>0.17</v>
      </c>
      <c r="C24" s="90" t="s">
        <v>169</v>
      </c>
      <c r="D24" s="90" t="s">
        <v>151</v>
      </c>
      <c r="E24" s="92" t="s">
        <v>77</v>
      </c>
    </row>
    <row r="25" spans="1:6" s="2" customFormat="1" x14ac:dyDescent="0.25">
      <c r="A25" s="78">
        <v>45566</v>
      </c>
      <c r="B25" s="79">
        <v>9</v>
      </c>
      <c r="C25" s="90" t="s">
        <v>170</v>
      </c>
      <c r="D25" s="90" t="s">
        <v>155</v>
      </c>
      <c r="E25" s="92" t="s">
        <v>77</v>
      </c>
    </row>
    <row r="26" spans="1:6" s="2" customFormat="1" x14ac:dyDescent="0.25">
      <c r="A26" s="78">
        <v>45596</v>
      </c>
      <c r="B26" s="79">
        <v>7</v>
      </c>
      <c r="C26" s="90" t="s">
        <v>171</v>
      </c>
      <c r="D26" s="90" t="s">
        <v>162</v>
      </c>
      <c r="E26" s="92" t="s">
        <v>77</v>
      </c>
    </row>
    <row r="27" spans="1:6" s="2" customFormat="1" x14ac:dyDescent="0.25">
      <c r="A27" s="78">
        <v>45596</v>
      </c>
      <c r="B27" s="79">
        <v>16.510000000000002</v>
      </c>
      <c r="C27" s="90" t="s">
        <v>171</v>
      </c>
      <c r="D27" s="90" t="s">
        <v>162</v>
      </c>
      <c r="E27" s="92" t="s">
        <v>77</v>
      </c>
    </row>
    <row r="28" spans="1:6" s="2" customFormat="1" x14ac:dyDescent="0.25">
      <c r="A28" s="78">
        <v>45597</v>
      </c>
      <c r="B28" s="79">
        <v>9</v>
      </c>
      <c r="C28" s="90" t="s">
        <v>172</v>
      </c>
      <c r="D28" s="90" t="s">
        <v>155</v>
      </c>
      <c r="E28" s="92" t="s">
        <v>77</v>
      </c>
    </row>
    <row r="29" spans="1:6" s="2" customFormat="1" x14ac:dyDescent="0.25">
      <c r="A29" s="78">
        <v>45597</v>
      </c>
      <c r="B29" s="79">
        <v>0.17</v>
      </c>
      <c r="C29" s="90" t="s">
        <v>173</v>
      </c>
      <c r="D29" s="90" t="s">
        <v>151</v>
      </c>
      <c r="E29" s="92" t="s">
        <v>77</v>
      </c>
    </row>
    <row r="30" spans="1:6" s="2" customFormat="1" x14ac:dyDescent="0.25">
      <c r="A30" s="78">
        <v>45597</v>
      </c>
      <c r="B30" s="79">
        <v>23</v>
      </c>
      <c r="C30" s="90" t="s">
        <v>173</v>
      </c>
      <c r="D30" s="90" t="s">
        <v>151</v>
      </c>
      <c r="E30" s="92" t="s">
        <v>77</v>
      </c>
    </row>
    <row r="31" spans="1:6" s="2" customFormat="1" x14ac:dyDescent="0.25">
      <c r="A31" s="78">
        <v>45618</v>
      </c>
      <c r="B31" s="79">
        <v>35.51</v>
      </c>
      <c r="C31" s="90" t="s">
        <v>174</v>
      </c>
      <c r="D31" s="90" t="s">
        <v>162</v>
      </c>
      <c r="E31" s="92" t="s">
        <v>77</v>
      </c>
    </row>
    <row r="32" spans="1:6" s="2" customFormat="1" x14ac:dyDescent="0.25">
      <c r="A32" s="78">
        <v>45626</v>
      </c>
      <c r="B32" s="79">
        <v>16.510000000000002</v>
      </c>
      <c r="C32" s="90" t="s">
        <v>174</v>
      </c>
      <c r="D32" s="90" t="s">
        <v>162</v>
      </c>
      <c r="E32" s="92" t="s">
        <v>77</v>
      </c>
    </row>
    <row r="33" spans="1:6" s="2" customFormat="1" x14ac:dyDescent="0.25">
      <c r="A33" s="78">
        <v>45626</v>
      </c>
      <c r="B33" s="79">
        <v>433.04</v>
      </c>
      <c r="C33" s="90" t="s">
        <v>175</v>
      </c>
      <c r="D33" s="90" t="s">
        <v>162</v>
      </c>
      <c r="E33" s="92" t="s">
        <v>77</v>
      </c>
    </row>
    <row r="34" spans="1:6" s="2" customFormat="1" x14ac:dyDescent="0.25">
      <c r="A34" s="78">
        <v>45627</v>
      </c>
      <c r="B34" s="79">
        <v>9</v>
      </c>
      <c r="C34" s="90" t="s">
        <v>176</v>
      </c>
      <c r="D34" s="90" t="s">
        <v>155</v>
      </c>
      <c r="E34" s="92" t="s">
        <v>77</v>
      </c>
    </row>
    <row r="35" spans="1:6" s="2" customFormat="1" x14ac:dyDescent="0.25">
      <c r="A35" s="78">
        <v>45627</v>
      </c>
      <c r="B35" s="79">
        <v>0.51</v>
      </c>
      <c r="C35" s="90" t="s">
        <v>177</v>
      </c>
      <c r="D35" s="90" t="s">
        <v>158</v>
      </c>
      <c r="E35" s="92" t="s">
        <v>77</v>
      </c>
    </row>
    <row r="36" spans="1:6" s="2" customFormat="1" x14ac:dyDescent="0.25">
      <c r="A36" s="78">
        <v>45627</v>
      </c>
      <c r="B36" s="79">
        <v>0.86</v>
      </c>
      <c r="C36" s="90" t="s">
        <v>177</v>
      </c>
      <c r="D36" s="90" t="s">
        <v>158</v>
      </c>
      <c r="E36" s="92" t="s">
        <v>77</v>
      </c>
    </row>
    <row r="37" spans="1:6" s="2" customFormat="1" x14ac:dyDescent="0.25">
      <c r="A37" s="89">
        <v>45641</v>
      </c>
      <c r="B37" s="79">
        <v>7</v>
      </c>
      <c r="C37" s="90" t="s">
        <v>174</v>
      </c>
      <c r="D37" s="90" t="s">
        <v>158</v>
      </c>
      <c r="E37" s="92" t="s">
        <v>77</v>
      </c>
    </row>
    <row r="38" spans="1:6" s="2" customFormat="1" x14ac:dyDescent="0.25">
      <c r="A38" s="89">
        <v>45641</v>
      </c>
      <c r="B38" s="79">
        <v>7</v>
      </c>
      <c r="C38" s="90" t="s">
        <v>174</v>
      </c>
      <c r="D38" s="90" t="s">
        <v>158</v>
      </c>
      <c r="E38" s="92" t="s">
        <v>77</v>
      </c>
    </row>
    <row r="39" spans="1:6" s="2" customFormat="1" x14ac:dyDescent="0.25">
      <c r="A39" s="89">
        <v>45641</v>
      </c>
      <c r="B39" s="79">
        <v>7</v>
      </c>
      <c r="C39" s="90" t="s">
        <v>174</v>
      </c>
      <c r="D39" s="90" t="s">
        <v>158</v>
      </c>
      <c r="E39" s="92" t="s">
        <v>77</v>
      </c>
    </row>
    <row r="40" spans="1:6" ht="17.25" customHeight="1" x14ac:dyDescent="0.25">
      <c r="A40" s="36" t="s">
        <v>178</v>
      </c>
      <c r="B40" s="43">
        <f>SUM(B9:B39)</f>
        <v>1313.1699999999998</v>
      </c>
      <c r="C40" s="48"/>
      <c r="D40" s="101"/>
      <c r="E40" s="101"/>
    </row>
    <row r="41" spans="1:6" ht="17.25" customHeight="1" x14ac:dyDescent="0.25">
      <c r="B41" s="16"/>
      <c r="C41" s="16"/>
      <c r="D41" s="16"/>
      <c r="E41" s="16"/>
    </row>
    <row r="42" spans="1:6" ht="17.25" customHeight="1" x14ac:dyDescent="0.3">
      <c r="A42" s="17"/>
      <c r="B42" s="16"/>
      <c r="C42" s="16"/>
      <c r="D42" s="16"/>
      <c r="E42" s="16"/>
    </row>
    <row r="43" spans="1:6" ht="17.25" customHeight="1" x14ac:dyDescent="0.25">
      <c r="A43" s="19"/>
      <c r="B43" s="16"/>
      <c r="C43" s="16"/>
      <c r="D43" s="16"/>
      <c r="E43" s="16"/>
    </row>
    <row r="44" spans="1:6" ht="17.25" customHeight="1" x14ac:dyDescent="0.3">
      <c r="A44" s="19"/>
      <c r="B44" s="18"/>
      <c r="C44" s="16"/>
      <c r="D44" s="16"/>
      <c r="E44" s="16"/>
      <c r="F44" s="16"/>
    </row>
    <row r="45" spans="1:6" ht="17.25" customHeight="1" x14ac:dyDescent="0.25">
      <c r="A45" s="19"/>
      <c r="C45" s="16"/>
      <c r="D45" s="16"/>
      <c r="E45" s="16"/>
      <c r="F45" s="16"/>
    </row>
    <row r="46" spans="1:6" ht="12.75" customHeight="1" x14ac:dyDescent="0.25">
      <c r="A46" s="19"/>
      <c r="B46" s="24"/>
      <c r="C46" s="21"/>
      <c r="D46" s="21"/>
      <c r="E46" s="21"/>
      <c r="F46" s="21"/>
    </row>
    <row r="47" spans="1:6" x14ac:dyDescent="0.25">
      <c r="B47" s="25"/>
      <c r="C47" s="16"/>
      <c r="D47" s="16"/>
      <c r="E47" s="16"/>
    </row>
    <row r="48" spans="1:6" hidden="1" x14ac:dyDescent="0.25">
      <c r="A48" s="16"/>
      <c r="B48" s="16"/>
      <c r="C48" s="16"/>
      <c r="D48" s="16"/>
    </row>
    <row r="49" spans="1:5" ht="12.75" hidden="1" customHeight="1" x14ac:dyDescent="0.25"/>
    <row r="50" spans="1:5" hidden="1" x14ac:dyDescent="0.25">
      <c r="A50" s="16"/>
      <c r="B50" s="16"/>
      <c r="C50" s="16"/>
      <c r="D50" s="16"/>
      <c r="E50" s="16"/>
    </row>
    <row r="51" spans="1:5" hidden="1" x14ac:dyDescent="0.25">
      <c r="A51" s="16"/>
      <c r="B51" s="16"/>
      <c r="C51" s="16"/>
      <c r="D51" s="16"/>
      <c r="E51" s="16"/>
    </row>
    <row r="52" spans="1:5" hidden="1" x14ac:dyDescent="0.25">
      <c r="A52" s="16"/>
      <c r="B52" s="16"/>
      <c r="C52" s="16"/>
      <c r="D52" s="16"/>
      <c r="E52" s="16"/>
    </row>
    <row r="53" spans="1:5" hidden="1" x14ac:dyDescent="0.25">
      <c r="A53" s="16"/>
      <c r="B53" s="16"/>
      <c r="C53" s="16"/>
      <c r="D53" s="16"/>
      <c r="E53" s="16"/>
    </row>
    <row r="54" spans="1:5" hidden="1" x14ac:dyDescent="0.25">
      <c r="A54" s="16"/>
      <c r="B54" s="16"/>
      <c r="C54" s="16"/>
      <c r="D54" s="16"/>
      <c r="E54" s="16"/>
    </row>
    <row r="55" spans="1:5" x14ac:dyDescent="0.25"/>
    <row r="56" spans="1:5" x14ac:dyDescent="0.25"/>
    <row r="57" spans="1:5" x14ac:dyDescent="0.25"/>
    <row r="58" spans="1:5" x14ac:dyDescent="0.25"/>
    <row r="59" spans="1:5" x14ac:dyDescent="0.25"/>
    <row r="60" spans="1:5" x14ac:dyDescent="0.25"/>
    <row r="61" spans="1:5" x14ac:dyDescent="0.25"/>
    <row r="62" spans="1:5" x14ac:dyDescent="0.25"/>
    <row r="63" spans="1:5" x14ac:dyDescent="0.25"/>
    <row r="64" spans="1:5" x14ac:dyDescent="0.25"/>
    <row r="65" x14ac:dyDescent="0.25"/>
    <row r="66" x14ac:dyDescent="0.25"/>
    <row r="67" x14ac:dyDescent="0.25"/>
    <row r="68" x14ac:dyDescent="0.25"/>
  </sheetData>
  <sheetProtection formatCells="0" insertRows="0" deleteRows="0"/>
  <mergeCells count="8">
    <mergeCell ref="D40:E40"/>
    <mergeCell ref="B6:E6"/>
    <mergeCell ref="B5:E5"/>
    <mergeCell ref="B7:E7"/>
    <mergeCell ref="A1:E1"/>
    <mergeCell ref="B2:E2"/>
    <mergeCell ref="B3:E3"/>
    <mergeCell ref="B4:E4"/>
  </mergeCells>
  <dataValidations count="2">
    <dataValidation allowBlank="1" showInputMessage="1" showErrorMessage="1" prompt="Insert additional rows as needed:_x000a_- 'right click' on a row number (left of screen)_x000a_- select 'Insert' (this will insert a row above it)" sqref="A8" xr:uid="{00000000-0002-0000-0400-000001000000}"/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- 30 June) will raise an alert. Check entry and select 'Yes' to accept/continue." sqref="A11:A39" xr:uid="{687D4BD6-8F5F-4681-B352-360D3908846F}">
      <formula1>$B$4</formula1>
      <formula2>$B$5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 alignWithMargins="0">
    <oddFooter>&amp;LCE Expense Disclosure Workbook 2018&amp;RWorksheet - All other expenses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Use the drop down list (at the right of the cell)" prompt="Do dollar figures on this sheet include or exclude GST?  (be consistent - all inclusive or exclusive)_x000a__x000a_[use drop down list at right of cell]_x000a__x000a_If possible, please include/exclude GST consistently across all sheets" xr:uid="{00000000-0002-0000-0400-000002000000}">
          <x14:formula1>
            <xm:f>'Summary and sign-off'!$A$25:$A$26</xm:f>
          </x14:formula1>
          <xm:sqref>B6:E6</xm:sqref>
        </x14:dataValidation>
        <x14:dataValidation type="list" allowBlank="1" showInputMessage="1" showErrorMessage="1" error="Use the drop down list (at the right of the cell)" prompt="Totals should accurately sum the content of tables but this may be affected by input method - e.g. hidden or inappropriate data._x000a__x000a_It is each agency's responsibility to confirm the accuracy of data and totals._x000a__x000a_[use drop down list to confirm this check]" xr:uid="{00000000-0002-0000-0400-000003000000}">
          <x14:formula1>
            <xm:f>'Summary and sign-off'!$A$27:$A$28</xm:f>
          </x14:formula1>
          <xm:sqref>B7:E7</xm:sqref>
        </x14:dataValidation>
        <x14:dataValidation type="decimal" operator="greaterThan" allowBlank="1" showInputMessage="1" showErrorMessage="1" error="This cell must contain a dollar figure" xr:uid="{00000000-0002-0000-0400-000004000000}">
          <x14:formula1>
            <xm:f>'Summary and sign-off'!$A$45</xm:f>
          </x14:formula1>
          <xm:sqref>B11:B39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J45"/>
  <sheetViews>
    <sheetView zoomScaleNormal="100" workbookViewId="0">
      <selection activeCell="A8" sqref="A8:XFD8"/>
    </sheetView>
  </sheetViews>
  <sheetFormatPr defaultColWidth="0" defaultRowHeight="12.5" zeroHeight="1" x14ac:dyDescent="0.25"/>
  <cols>
    <col min="1" max="1" width="35.7265625" customWidth="1"/>
    <col min="2" max="2" width="46.81640625" customWidth="1"/>
    <col min="3" max="3" width="22.1796875" customWidth="1"/>
    <col min="4" max="4" width="25.453125" customWidth="1"/>
    <col min="5" max="6" width="35.7265625" customWidth="1"/>
    <col min="7" max="7" width="38" customWidth="1"/>
    <col min="8" max="10" width="9.1796875" hidden="1" customWidth="1"/>
    <col min="11" max="15" width="0" hidden="1" customWidth="1"/>
  </cols>
  <sheetData>
    <row r="1" spans="1:7" ht="26.25" customHeight="1" x14ac:dyDescent="0.25">
      <c r="A1" s="102" t="s">
        <v>179</v>
      </c>
      <c r="B1" s="102"/>
      <c r="C1" s="102"/>
      <c r="D1" s="102"/>
      <c r="E1" s="102"/>
      <c r="F1" s="102"/>
    </row>
    <row r="2" spans="1:7" ht="21" customHeight="1" x14ac:dyDescent="0.25">
      <c r="A2" s="3" t="s">
        <v>59</v>
      </c>
      <c r="B2" s="100" t="str">
        <f>'Summary and sign-off'!B2:F2</f>
        <v xml:space="preserve">Te Arawhiti </v>
      </c>
      <c r="C2" s="100"/>
      <c r="D2" s="100"/>
      <c r="E2" s="100"/>
      <c r="F2" s="100"/>
    </row>
    <row r="3" spans="1:7" ht="31" x14ac:dyDescent="0.25">
      <c r="A3" s="3" t="s">
        <v>60</v>
      </c>
      <c r="B3" s="100" t="str">
        <f>'Summary and sign-off'!B3:F3</f>
        <v>Lil Anderson</v>
      </c>
      <c r="C3" s="100"/>
      <c r="D3" s="100"/>
      <c r="E3" s="100"/>
      <c r="F3" s="100"/>
    </row>
    <row r="4" spans="1:7" ht="21" customHeight="1" x14ac:dyDescent="0.25">
      <c r="A4" s="3" t="s">
        <v>61</v>
      </c>
      <c r="B4" s="100">
        <f>'Summary and sign-off'!B4:F4</f>
        <v>45474</v>
      </c>
      <c r="C4" s="100"/>
      <c r="D4" s="100"/>
      <c r="E4" s="100"/>
      <c r="F4" s="100"/>
    </row>
    <row r="5" spans="1:7" ht="21" customHeight="1" x14ac:dyDescent="0.25">
      <c r="A5" s="3" t="s">
        <v>62</v>
      </c>
      <c r="B5" s="100">
        <f>'Summary and sign-off'!B5:F5</f>
        <v>45625</v>
      </c>
      <c r="C5" s="100"/>
      <c r="D5" s="100"/>
      <c r="E5" s="100"/>
      <c r="F5" s="100"/>
    </row>
    <row r="6" spans="1:7" ht="21" customHeight="1" x14ac:dyDescent="0.25">
      <c r="A6" s="3" t="s">
        <v>180</v>
      </c>
      <c r="B6" s="95" t="s">
        <v>29</v>
      </c>
      <c r="C6" s="95"/>
      <c r="D6" s="95"/>
      <c r="E6" s="95"/>
      <c r="F6" s="95"/>
    </row>
    <row r="7" spans="1:7" ht="21" customHeight="1" x14ac:dyDescent="0.25">
      <c r="A7" s="3" t="s">
        <v>7</v>
      </c>
      <c r="B7" s="95" t="s">
        <v>31</v>
      </c>
      <c r="C7" s="95"/>
      <c r="D7" s="95"/>
      <c r="E7" s="95"/>
      <c r="F7" s="95"/>
    </row>
    <row r="8" spans="1:7" ht="39" customHeight="1" x14ac:dyDescent="0.25">
      <c r="A8" s="23" t="s">
        <v>65</v>
      </c>
      <c r="B8" s="72" t="s">
        <v>181</v>
      </c>
      <c r="C8" s="72" t="s">
        <v>182</v>
      </c>
      <c r="D8" s="72" t="s">
        <v>183</v>
      </c>
      <c r="E8" s="72" t="s">
        <v>184</v>
      </c>
      <c r="F8" s="72" t="s">
        <v>185</v>
      </c>
    </row>
    <row r="9" spans="1:7" s="2" customFormat="1" x14ac:dyDescent="0.25">
      <c r="A9" s="78"/>
      <c r="B9" s="90" t="s">
        <v>186</v>
      </c>
      <c r="C9" s="93"/>
      <c r="D9" s="90"/>
      <c r="E9" s="94"/>
      <c r="F9" s="92"/>
    </row>
    <row r="10" spans="1:7" ht="20.25" customHeight="1" x14ac:dyDescent="0.25">
      <c r="A10" s="73" t="s">
        <v>187</v>
      </c>
      <c r="B10" s="74" t="s">
        <v>188</v>
      </c>
      <c r="C10" s="75">
        <f>C11+C12</f>
        <v>0</v>
      </c>
      <c r="D10" s="76"/>
      <c r="E10" s="101"/>
      <c r="F10" s="101"/>
      <c r="G10" s="2"/>
    </row>
    <row r="11" spans="1:7" ht="9" customHeight="1" x14ac:dyDescent="0.35">
      <c r="A11" s="37"/>
      <c r="B11" s="38" t="s">
        <v>45</v>
      </c>
      <c r="C11" s="39">
        <f>COUNTIF(C9:C9,'Summary and sign-off'!A43)</f>
        <v>0</v>
      </c>
      <c r="D11" s="13"/>
      <c r="E11" s="14"/>
      <c r="F11" s="15"/>
    </row>
    <row r="12" spans="1:7" ht="9" customHeight="1" x14ac:dyDescent="0.35">
      <c r="A12" s="37"/>
      <c r="B12" s="38" t="s">
        <v>46</v>
      </c>
      <c r="C12" s="39">
        <f>COUNTIF(C9:C9,'Summary and sign-off'!A44)</f>
        <v>0</v>
      </c>
      <c r="D12" s="13"/>
      <c r="E12" s="14"/>
      <c r="F12" s="15"/>
    </row>
    <row r="13" spans="1:7" ht="9" customHeight="1" x14ac:dyDescent="0.3">
      <c r="A13" s="16"/>
      <c r="B13" s="17"/>
      <c r="C13" s="16"/>
      <c r="D13" s="18"/>
      <c r="E13" s="18"/>
      <c r="F13" s="16"/>
    </row>
    <row r="14" spans="1:7" ht="9" customHeight="1" x14ac:dyDescent="0.3">
      <c r="A14" s="17"/>
      <c r="B14" s="17"/>
      <c r="C14" s="17"/>
      <c r="D14" s="17"/>
      <c r="E14" s="17"/>
      <c r="F14" s="17"/>
    </row>
    <row r="15" spans="1:7" ht="9" customHeight="1" x14ac:dyDescent="0.25">
      <c r="A15" s="19"/>
      <c r="B15" s="16"/>
      <c r="C15" s="16"/>
      <c r="D15" s="16"/>
      <c r="E15" s="16"/>
    </row>
    <row r="16" spans="1:7" ht="9" customHeight="1" x14ac:dyDescent="0.3">
      <c r="A16" s="19"/>
      <c r="B16" s="18"/>
      <c r="C16" s="16"/>
      <c r="D16" s="16"/>
      <c r="E16" s="16"/>
      <c r="F16" s="16"/>
    </row>
    <row r="17" spans="1:6" ht="9" customHeight="1" x14ac:dyDescent="0.3">
      <c r="A17" s="19"/>
      <c r="B17" s="20"/>
      <c r="C17" s="20"/>
      <c r="D17" s="20"/>
      <c r="E17" s="20"/>
      <c r="F17" s="20"/>
    </row>
    <row r="18" spans="1:6" ht="9" customHeight="1" x14ac:dyDescent="0.25">
      <c r="A18" s="19"/>
      <c r="B18" s="16"/>
      <c r="C18" s="16"/>
      <c r="D18" s="16"/>
      <c r="E18" s="16"/>
      <c r="F18" s="16"/>
    </row>
    <row r="19" spans="1:6" ht="9" customHeight="1" x14ac:dyDescent="0.25">
      <c r="A19" s="19"/>
      <c r="B19" s="16"/>
      <c r="C19" s="16"/>
      <c r="D19" s="16"/>
      <c r="E19" s="16"/>
      <c r="F19" s="16"/>
    </row>
    <row r="20" spans="1:6" x14ac:dyDescent="0.25">
      <c r="A20" s="19"/>
      <c r="C20" s="16"/>
      <c r="D20" s="16"/>
      <c r="E20" s="16"/>
      <c r="F20" s="16"/>
    </row>
    <row r="21" spans="1:6" ht="12.75" customHeight="1" x14ac:dyDescent="0.25">
      <c r="A21" s="19"/>
      <c r="B21" s="19"/>
      <c r="C21" s="21"/>
      <c r="D21" s="21"/>
      <c r="E21" s="21"/>
      <c r="F21" s="21"/>
    </row>
    <row r="22" spans="1:6" ht="12.75" customHeight="1" x14ac:dyDescent="0.25">
      <c r="A22" s="19"/>
      <c r="B22" s="19"/>
      <c r="C22" s="21"/>
      <c r="D22" s="21"/>
      <c r="E22" s="21"/>
      <c r="F22" s="21"/>
    </row>
    <row r="23" spans="1:6" ht="12.75" hidden="1" customHeight="1" x14ac:dyDescent="0.25">
      <c r="A23" s="19"/>
      <c r="B23" s="19"/>
      <c r="C23" s="21"/>
      <c r="D23" s="21"/>
      <c r="E23" s="21"/>
      <c r="F23" s="21"/>
    </row>
    <row r="24" spans="1:6" x14ac:dyDescent="0.25"/>
    <row r="25" spans="1:6" x14ac:dyDescent="0.25"/>
    <row r="26" spans="1:6" ht="13" hidden="1" x14ac:dyDescent="0.3">
      <c r="A26" s="17"/>
      <c r="B26" s="17"/>
      <c r="C26" s="17"/>
      <c r="D26" s="17"/>
      <c r="E26" s="17"/>
      <c r="F26" s="17"/>
    </row>
    <row r="27" spans="1:6" ht="13" hidden="1" x14ac:dyDescent="0.3">
      <c r="A27" s="17"/>
      <c r="B27" s="17"/>
      <c r="C27" s="17"/>
      <c r="D27" s="17"/>
      <c r="E27" s="17"/>
      <c r="F27" s="17"/>
    </row>
    <row r="28" spans="1:6" ht="13" hidden="1" x14ac:dyDescent="0.3">
      <c r="A28" s="17"/>
      <c r="B28" s="17"/>
      <c r="C28" s="17"/>
      <c r="D28" s="17"/>
      <c r="E28" s="17"/>
      <c r="F28" s="17"/>
    </row>
    <row r="29" spans="1:6" ht="13" hidden="1" x14ac:dyDescent="0.3">
      <c r="A29" s="17"/>
      <c r="B29" s="17"/>
      <c r="C29" s="17"/>
      <c r="D29" s="17"/>
      <c r="E29" s="17"/>
      <c r="F29" s="17"/>
    </row>
    <row r="30" spans="1:6" ht="13" hidden="1" x14ac:dyDescent="0.3">
      <c r="A30" s="17"/>
      <c r="B30" s="17"/>
      <c r="C30" s="17"/>
      <c r="D30" s="17"/>
      <c r="E30" s="17"/>
      <c r="F30" s="17"/>
    </row>
    <row r="31" spans="1:6" x14ac:dyDescent="0.25"/>
    <row r="32" spans="1:6" x14ac:dyDescent="0.25"/>
    <row r="33" x14ac:dyDescent="0.25"/>
    <row r="34" x14ac:dyDescent="0.25"/>
    <row r="35" x14ac:dyDescent="0.25"/>
    <row r="36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sheetProtection formatCells="0" insertRows="0" deleteRows="0"/>
  <dataConsolidate/>
  <mergeCells count="8">
    <mergeCell ref="E10:F10"/>
    <mergeCell ref="A1:F1"/>
    <mergeCell ref="B2:F2"/>
    <mergeCell ref="B3:F3"/>
    <mergeCell ref="B4:F4"/>
    <mergeCell ref="B7:F7"/>
    <mergeCell ref="B5:F5"/>
    <mergeCell ref="B6:F6"/>
  </mergeCells>
  <dataValidations count="2">
    <dataValidation type="date" errorStyle="warning" allowBlank="1" showInputMessage="1" showErrorMessage="1" error="This date may be outside the timeframe indicated (eg 2018/19 year)" prompt="Any non-standard date format or date outside the disclosure period (typically 1 July 2018 - 30 June 2019) will raise an alert. Check entry and select 'Yes' to accept/continue." sqref="A9" xr:uid="{00000000-0002-0000-0500-000000000000}">
      <formula1>$B$4</formula1>
      <formula2>$B$5</formula2>
    </dataValidation>
    <dataValidation allowBlank="1" showInputMessage="1" showErrorMessage="1" prompt="Insert additional rows as needed:_x000a_- 'right click' on a row number (left of screen)_x000a_- select 'Insert' (this will insert a row above it)" sqref="A8" xr:uid="{00000000-0002-0000-0500-000001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alignWithMargins="0">
    <oddFooter>&amp;LCE Expense Disclosure Workbook 2018&amp;RWorksheet - Gifts and benefits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Use the drop down list (at the right of the cell)" prompt="Do dollar figures on this sheet include or exclude GST?  (be consistent - all inclusive or exclusive)_x000a__x000a_[use drop down list at right of cell]_x000a__x000a_If possible, please include/exclude GST consistently across all sheets" xr:uid="{00000000-0002-0000-0500-000004000000}">
          <x14:formula1>
            <xm:f>'Summary and sign-off'!$A$25:$A$26</xm:f>
          </x14:formula1>
          <xm:sqref>B6</xm:sqref>
        </x14:dataValidation>
        <x14:dataValidation type="list" allowBlank="1" showInputMessage="1" showErrorMessage="1" error="Use the drop down list (at the right of the cell)" prompt="Totals should accurately sum the content of tables but this may be affected by input method - e.g. hidden or inappropriate data._x000a__x000a_It is each agency's responsibility to confirm the accuracy of data and totals._x000a__x000a_[use drop down list to confirm this check]" xr:uid="{00000000-0002-0000-0500-000005000000}">
          <x14:formula1>
            <xm:f>'Summary and sign-off'!$A$27:$A$28</xm:f>
          </x14:formula1>
          <xm:sqref>B7:F7</xm:sqref>
        </x14:dataValidation>
        <x14:dataValidation type="list" allowBlank="1" showInputMessage="1" showErrorMessage="1" error="Use the drop down list (at the right of the cell)" xr:uid="{00000000-0002-0000-0500-000002000000}">
          <x14:formula1>
            <xm:f>'Summary and sign-off'!$A$43:$A$44</xm:f>
          </x14:formula1>
          <xm:sqref>C9</xm:sqref>
        </x14:dataValidation>
        <x14:dataValidation type="list" errorStyle="information" operator="greaterThan" allowBlank="1" showInputMessage="1" prompt="Provide specific $ value if possible" xr:uid="{00000000-0002-0000-0500-000003000000}">
          <x14:formula1>
            <xm:f>'Summary and sign-off'!$A$37:$A$42</xm:f>
          </x14:formula1>
          <xm:sqref>E9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 Document" ma:contentTypeID="0x010100195DF981489D1B4AB83F927399D6CD1F0100B46791160F85E144AA986BE1753B9356" ma:contentTypeVersion="15" ma:contentTypeDescription="" ma:contentTypeScope="" ma:versionID="7267fda9f698983eb28b1469336a8935">
  <xsd:schema xmlns:xsd="http://www.w3.org/2001/XMLSchema" xmlns:xs="http://www.w3.org/2001/XMLSchema" xmlns:p="http://schemas.microsoft.com/office/2006/metadata/properties" xmlns:ns2="ed594bd7-5dc6-4a7d-97e8-b09e28ad53e2" xmlns:ns3="be54cfdc-00db-4350-9df0-93ea4ec2b574" targetNamespace="http://schemas.microsoft.com/office/2006/metadata/properties" ma:root="true" ma:fieldsID="365a9880d2812e500fa30f9a3da67775" ns2:_="" ns3:_="">
    <xsd:import namespace="ed594bd7-5dc6-4a7d-97e8-b09e28ad53e2"/>
    <xsd:import namespace="be54cfdc-00db-4350-9df0-93ea4ec2b574"/>
    <xsd:element name="properties">
      <xsd:complexType>
        <xsd:sequence>
          <xsd:element name="documentManagement">
            <xsd:complexType>
              <xsd:all>
                <xsd:element ref="ns2:ed2effc186d1401da88d39afa0c79f27" minOccurs="0"/>
                <xsd:element ref="ns2:TaxCatchAll" minOccurs="0"/>
                <xsd:element ref="ns2:TaxCatchAllLabel" minOccurs="0"/>
                <xsd:element ref="ns2:h3f12e0f8b7945f286f82d06166cbf8d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94bd7-5dc6-4a7d-97e8-b09e28ad53e2" elementFormDefault="qualified">
    <xsd:import namespace="http://schemas.microsoft.com/office/2006/documentManagement/types"/>
    <xsd:import namespace="http://schemas.microsoft.com/office/infopath/2007/PartnerControls"/>
    <xsd:element name="ed2effc186d1401da88d39afa0c79f27" ma:index="8" nillable="true" ma:taxonomy="true" ma:internalName="ed2effc186d1401da88d39afa0c79f27" ma:taxonomyFieldName="BusinessActivity" ma:displayName="Business Activity" ma:default="" ma:fieldId="{ed2effc1-86d1-401d-a88d-39afa0c79f27}" ma:sspId="e1e2d475-dc97-41b9-a896-027d07f5a0e8" ma:termSetId="7fdcff37-7cb5-40ea-bfab-422af3058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16b7c04-5b8d-4cce-a1c3-b6a52bef54a5}" ma:internalName="TaxCatchAll" ma:showField="CatchAllData" ma:web="ed594bd7-5dc6-4a7d-97e8-b09e28ad5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16b7c04-5b8d-4cce-a1c3-b6a52bef54a5}" ma:internalName="TaxCatchAllLabel" ma:readOnly="true" ma:showField="CatchAllDataLabel" ma:web="ed594bd7-5dc6-4a7d-97e8-b09e28ad5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3f12e0f8b7945f286f82d06166cbf8d" ma:index="12" nillable="true" ma:taxonomy="true" ma:internalName="h3f12e0f8b7945f286f82d06166cbf8d" ma:taxonomyFieldName="DocumentType" ma:displayName="Document Type" ma:default="" ma:fieldId="{13f12e0f-8b79-45f2-86f8-2d06166cbf8d}" ma:sspId="e1e2d475-dc97-41b9-a896-027d07f5a0e8" ma:termSetId="9a0f1dcf-5ff3-4310-bcf0-a07d8c5519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4cfdc-00db-4350-9df0-93ea4ec2b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1e2d475-dc97-41b9-a896-027d07f5a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594bd7-5dc6-4a7d-97e8-b09e28ad53e2">H4YHSEFMRRXZ-7295580-6850</_dlc_DocId>
    <_dlc_DocIdUrl xmlns="ed594bd7-5dc6-4a7d-97e8-b09e28ad53e2">
      <Url>https://ministryofjusticenz.sharepoint.com/sites/TAOCE/_layouts/15/DocIdRedir.aspx?ID=H4YHSEFMRRXZ-7295580-6850</Url>
      <Description>H4YHSEFMRRXZ-7295580-6850</Description>
    </_dlc_DocIdUrl>
    <h3f12e0f8b7945f286f82d06166cbf8d xmlns="ed594bd7-5dc6-4a7d-97e8-b09e28ad53e2">
      <Terms xmlns="http://schemas.microsoft.com/office/infopath/2007/PartnerControls"/>
    </h3f12e0f8b7945f286f82d06166cbf8d>
    <TaxCatchAll xmlns="ed594bd7-5dc6-4a7d-97e8-b09e28ad53e2" xsi:nil="true"/>
    <ed2effc186d1401da88d39afa0c79f27 xmlns="ed594bd7-5dc6-4a7d-97e8-b09e28ad53e2">
      <Terms xmlns="http://schemas.microsoft.com/office/infopath/2007/PartnerControls"/>
    </ed2effc186d1401da88d39afa0c79f27>
    <lcf76f155ced4ddcb4097134ff3c332f xmlns="be54cfdc-00db-4350-9df0-93ea4ec2b574">
      <Terms xmlns="http://schemas.microsoft.com/office/infopath/2007/PartnerControls"/>
    </lcf76f155ced4ddcb4097134ff3c332f>
    <SharedWithUsers xmlns="ed594bd7-5dc6-4a7d-97e8-b09e28ad53e2">
      <UserInfo>
        <DisplayName>Ken Smart</DisplayName>
        <AccountId>87</AccountId>
        <AccountType/>
      </UserInfo>
      <UserInfo>
        <DisplayName>Nehalkumar patel</DisplayName>
        <AccountId>157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6A401E-B983-48F3-ADF0-8594D7EE4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59106-5B64-43AD-927B-5D213C6C6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594bd7-5dc6-4a7d-97e8-b09e28ad53e2"/>
    <ds:schemaRef ds:uri="be54cfdc-00db-4350-9df0-93ea4ec2b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79D7F4-D0D7-4BCB-BBEA-E7C37A64913E}">
  <ds:schemaRefs>
    <ds:schemaRef ds:uri="http://schemas.microsoft.com/office/2006/metadata/properties"/>
    <ds:schemaRef ds:uri="http://schemas.microsoft.com/office/infopath/2007/PartnerControls"/>
    <ds:schemaRef ds:uri="ed594bd7-5dc6-4a7d-97e8-b09e28ad53e2"/>
    <ds:schemaRef ds:uri="be54cfdc-00db-4350-9df0-93ea4ec2b574"/>
  </ds:schemaRefs>
</ds:datastoreItem>
</file>

<file path=customXml/itemProps4.xml><?xml version="1.0" encoding="utf-8"?>
<ds:datastoreItem xmlns:ds="http://schemas.openxmlformats.org/officeDocument/2006/customXml" ds:itemID="{239DBCAB-6875-4133-81DD-45924FC1DF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and sign-off</vt:lpstr>
      <vt:lpstr>Travel</vt:lpstr>
      <vt:lpstr>Hospitality</vt:lpstr>
      <vt:lpstr>All other expenses</vt:lpstr>
      <vt:lpstr>Gifts and benefits</vt:lpstr>
      <vt:lpstr>'All other expenses'!Print_Area</vt:lpstr>
      <vt:lpstr>'Gifts and benefits'!Print_Area</vt:lpstr>
      <vt:lpstr>Hospitality!Print_Area</vt:lpstr>
      <vt:lpstr>'Summary and sign-off'!Print_Area</vt:lpstr>
      <vt:lpstr>Travel!Print_Area</vt:lpstr>
    </vt:vector>
  </TitlesOfParts>
  <Manager/>
  <Company>SSC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CE-Expense-Disclosure-Workbook-2018</dc:title>
  <dc:subject/>
  <dc:creator>mortensenm</dc:creator>
  <cp:keywords/>
  <dc:description>Version 7 - for review by SIT - ready 2/10/18</dc:description>
  <cp:lastModifiedBy>Hauraki, Chase</cp:lastModifiedBy>
  <cp:revision/>
  <dcterms:created xsi:type="dcterms:W3CDTF">2010-10-17T20:59:02Z</dcterms:created>
  <dcterms:modified xsi:type="dcterms:W3CDTF">2025-07-22T02:02:50Z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0x010100195DF981489D1B4AB83F927399D6CD1F0100B46791160F85E144AA986BE1753B9356</vt:lpwstr>
  </property>
  <property fmtid="{D5CDD505-2E9C-101B-9397-08002B2CF9AE}" pid="3" name="Modified_x0020_By">
    <vt:lpwstr/>
  </property>
  <property fmtid="{D5CDD505-2E9C-101B-9397-08002B2CF9AE}" pid="4" name="Created By">
    <vt:lpwstr/>
  </property>
  <property fmtid="{D5CDD505-2E9C-101B-9397-08002B2CF9AE}" pid="5" name="Modified By">
    <vt:lpwstr/>
  </property>
  <property fmtid="{D5CDD505-2E9C-101B-9397-08002B2CF9AE}" pid="6" name="Created_x0020_By">
    <vt:lpwstr/>
  </property>
  <property fmtid="{D5CDD505-2E9C-101B-9397-08002B2CF9AE}" pid="7" name="AuthorIds_UIVersion_3585">
    <vt:lpwstr>122</vt:lpwstr>
  </property>
  <property fmtid="{D5CDD505-2E9C-101B-9397-08002B2CF9AE}" pid="8" name="AuthorIds_UIVersion_3587">
    <vt:lpwstr>122</vt:lpwstr>
  </property>
  <property fmtid="{D5CDD505-2E9C-101B-9397-08002B2CF9AE}" pid="9" name="_dlc_DocIdItemGuid">
    <vt:lpwstr>728f12be-b91a-41da-a705-7955b081309d</vt:lpwstr>
  </property>
  <property fmtid="{D5CDD505-2E9C-101B-9397-08002B2CF9AE}" pid="10" name="SharedWithUsers">
    <vt:lpwstr>87;#Ken Smart;#157;#Nehalkumar patel</vt:lpwstr>
  </property>
  <property fmtid="{D5CDD505-2E9C-101B-9397-08002B2CF9AE}" pid="11" name="_AdHocReviewCycleID">
    <vt:i4>1273046330</vt:i4>
  </property>
  <property fmtid="{D5CDD505-2E9C-101B-9397-08002B2CF9AE}" pid="12" name="_NewReviewCycle">
    <vt:lpwstr/>
  </property>
  <property fmtid="{D5CDD505-2E9C-101B-9397-08002B2CF9AE}" pid="13" name="_EmailSubject">
    <vt:lpwstr>Chief Executive Expenses 24/25</vt:lpwstr>
  </property>
  <property fmtid="{D5CDD505-2E9C-101B-9397-08002B2CF9AE}" pid="14" name="_AuthorEmail">
    <vt:lpwstr>Pevi.Ma'alo@whakatau.govt.nz</vt:lpwstr>
  </property>
  <property fmtid="{D5CDD505-2E9C-101B-9397-08002B2CF9AE}" pid="15" name="_AuthorEmailDisplayName">
    <vt:lpwstr>Ma'alo, Pevi</vt:lpwstr>
  </property>
  <property fmtid="{D5CDD505-2E9C-101B-9397-08002B2CF9AE}" pid="16" name="_PreviousAdHocReviewCycleID">
    <vt:i4>1914966794</vt:i4>
  </property>
  <property fmtid="{D5CDD505-2E9C-101B-9397-08002B2CF9AE}" pid="17" name="_ReviewingToolsShownOnce">
    <vt:lpwstr/>
  </property>
</Properties>
</file>